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Отдел по конкурентным закупкам\Закупки\2026\222. промывка канализации\"/>
    </mc:Choice>
  </mc:AlternateContent>
  <bookViews>
    <workbookView xWindow="0" yWindow="0" windowWidth="21600" windowHeight="9735" activeTab="1"/>
  </bookViews>
  <sheets>
    <sheet name="НМЦД" sheetId="2" r:id="rId1"/>
    <sheet name="протокол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" i="2" l="1"/>
  <c r="O10" i="2" s="1"/>
  <c r="K10" i="2"/>
  <c r="I10" i="2"/>
  <c r="F10" i="2"/>
  <c r="B10" i="2"/>
  <c r="H9" i="2" l="1"/>
  <c r="H10" i="2" s="1"/>
  <c r="E11" i="2"/>
  <c r="E9" i="2"/>
  <c r="E10" i="2" s="1"/>
  <c r="B9" i="2"/>
  <c r="L9" i="2"/>
  <c r="O9" i="2" s="1"/>
  <c r="K9" i="2"/>
  <c r="I9" i="2"/>
  <c r="F9" i="2"/>
  <c r="B11" i="2" l="1"/>
  <c r="B12" i="2" s="1"/>
  <c r="H11" i="2"/>
  <c r="H12" i="2" s="1"/>
  <c r="E12" i="2"/>
  <c r="K8" i="2" l="1"/>
  <c r="L8" i="2"/>
  <c r="O8" i="2" s="1"/>
  <c r="K11" i="2"/>
  <c r="L11" i="2"/>
  <c r="O11" i="2" s="1"/>
  <c r="K12" i="2"/>
  <c r="L12" i="2"/>
  <c r="O12" i="2" s="1"/>
  <c r="O13" i="2" l="1"/>
  <c r="I11" i="2"/>
  <c r="F11" i="2"/>
  <c r="I8" i="2"/>
  <c r="F8" i="2"/>
  <c r="I12" i="2" l="1"/>
  <c r="F12" i="2"/>
</calcChain>
</file>

<file path=xl/sharedStrings.xml><?xml version="1.0" encoding="utf-8"?>
<sst xmlns="http://schemas.openxmlformats.org/spreadsheetml/2006/main" count="52" uniqueCount="43">
  <si>
    <t>Приложение № 1 к протоколу</t>
  </si>
  <si>
    <t>№ п/п</t>
  </si>
  <si>
    <t>Сведения о ценовой информации на идентичные (однородные) товары (работы, услуги)</t>
  </si>
  <si>
    <t>Коэффициент вариации цены, %</t>
  </si>
  <si>
    <t>Средняя цена за единицу товара (работы, услуги), руб.</t>
  </si>
  <si>
    <t>Количество (объем) товара (работы, услуги)</t>
  </si>
  <si>
    <t>Единица измерения</t>
  </si>
  <si>
    <t>Стоимость товара (работы, услуги), руб. (гр.12× гр.13)</t>
  </si>
  <si>
    <t>Источник №1</t>
  </si>
  <si>
    <t>Источник №2</t>
  </si>
  <si>
    <t>Источник №3</t>
  </si>
  <si>
    <t>наименование товара (работы, услуги) в источнике</t>
  </si>
  <si>
    <t>цена за единицу в источнике, руб.</t>
  </si>
  <si>
    <r>
      <t>наименование и ссылка на источник</t>
    </r>
    <r>
      <rPr>
        <sz val="11"/>
        <color theme="1"/>
        <rFont val="Calibri"/>
        <family val="2"/>
        <charset val="204"/>
        <scheme val="minor"/>
      </rPr>
      <t/>
    </r>
  </si>
  <si>
    <t>наименование и ссылка на источник &lt;1&gt;</t>
  </si>
  <si>
    <t xml:space="preserve">ПРОТОКОЛ </t>
  </si>
  <si>
    <t>Основные характеристики предмета закупки</t>
  </si>
  <si>
    <t>НМЦД, руб.</t>
  </si>
  <si>
    <t>Предмет договора</t>
  </si>
  <si>
    <t>Приложение № 1 к настоящему протоколу</t>
  </si>
  <si>
    <t>шт</t>
  </si>
  <si>
    <t>Метод сопоставимых рыночных цен (анализа рынка)</t>
  </si>
  <si>
    <t>Приложение №2</t>
  </si>
  <si>
    <t>Итого</t>
  </si>
  <si>
    <t>Используемый метод определения и обоснования НМЦД</t>
  </si>
  <si>
    <t>Подробный расчет НМЦД</t>
  </si>
  <si>
    <t>Дата подготовки НМЦД</t>
  </si>
  <si>
    <t>Иные документы и информация</t>
  </si>
  <si>
    <t>отсутствуют</t>
  </si>
  <si>
    <t>определения и обоснования НМЦД</t>
  </si>
  <si>
    <t>Определение НМЦД методом сопоставимых рыночных цен (анализа рынка)</t>
  </si>
  <si>
    <t>Согласно Приложению №3 Техническое задание</t>
  </si>
  <si>
    <t xml:space="preserve">Очистка трубопроводов диаметром от 150 мм до 250 мм гидродинамическим методом </t>
  </si>
  <si>
    <t>п.м.</t>
  </si>
  <si>
    <t xml:space="preserve">Очистка трубопроводов диаметром до 150 мм электромеханическим методом </t>
  </si>
  <si>
    <t>Оказание услуг по промывке трубопроводов канализации и очистке колодцев</t>
  </si>
  <si>
    <t xml:space="preserve">Поиск глубинным металлоискателем канализационных колодцев без откапывания </t>
  </si>
  <si>
    <t xml:space="preserve">Откачка илососом объемом бочки 7 куб/м песка, ила, жировых из сливных ям, КНС с вывозом </t>
  </si>
  <si>
    <t xml:space="preserve">Очистка колодцев от различных отложений без вывоза и утилизации </t>
  </si>
  <si>
    <t>Коммерческое предложение вх. №6316 от 27.05.2026</t>
  </si>
  <si>
    <t>Коммерческое предложение вх. №6317 от 27.05.2026</t>
  </si>
  <si>
    <t>Коммерческое предложение вх. №6318 от 27.05.2026</t>
  </si>
  <si>
    <t>562 856,12 руб. (пятьсот шестьдесят две тысячи восемьсот пятьдесят шесть рублей 12 копеек) с НДС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</si>
</sst>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0.0"/>
  </numFmts>
  <fonts count="9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6" fillId="0" borderId="0"/>
  </cellStyleXfs>
  <cellXfs count="52">
    <xf numFmtId="0" fontId="0" fillId="0" borderId="0" xfId="0"/>
    <xf numFmtId="0" fontId="2" fillId="0" borderId="0" xfId="0" applyFont="1" applyAlignment="1">
      <alignment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164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vertical="center" wrapText="1"/>
    </xf>
    <xf numFmtId="43" fontId="1" fillId="0" borderId="1" xfId="1" applyFont="1" applyBorder="1" applyAlignment="1">
      <alignment horizontal="center" vertical="center" wrapText="1"/>
    </xf>
    <xf numFmtId="0" fontId="1" fillId="0" borderId="0" xfId="0" applyFont="1"/>
    <xf numFmtId="0" fontId="1" fillId="0" borderId="1" xfId="0" applyFont="1" applyBorder="1" applyAlignment="1">
      <alignment horizontal="left" vertical="center"/>
    </xf>
    <xf numFmtId="14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43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4" fontId="7" fillId="0" borderId="0" xfId="0" applyNumberFormat="1" applyFont="1" applyAlignment="1">
      <alignment wrapText="1"/>
    </xf>
    <xf numFmtId="4" fontId="1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  <xf numFmtId="14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1" fillId="0" borderId="0" xfId="0" applyFont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</cellXfs>
  <cellStyles count="3">
    <cellStyle name="Обычный" xfId="0" builtinId="0"/>
    <cellStyle name="Обычный 2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"/>
  <sheetViews>
    <sheetView topLeftCell="A4" zoomScale="70" zoomScaleNormal="70" workbookViewId="0">
      <selection activeCell="N11" sqref="N11"/>
    </sheetView>
  </sheetViews>
  <sheetFormatPr defaultColWidth="8.85546875" defaultRowHeight="18.75" x14ac:dyDescent="0.3"/>
  <cols>
    <col min="1" max="1" width="6.42578125" style="1" customWidth="1"/>
    <col min="2" max="2" width="19.85546875" style="1" customWidth="1"/>
    <col min="3" max="3" width="34.140625" style="27" customWidth="1"/>
    <col min="4" max="4" width="17" style="1" customWidth="1"/>
    <col min="5" max="5" width="19.7109375" style="1" customWidth="1"/>
    <col min="6" max="6" width="34" style="1" customWidth="1"/>
    <col min="7" max="7" width="17.7109375" style="1" customWidth="1"/>
    <col min="8" max="8" width="19.7109375" style="1" customWidth="1"/>
    <col min="9" max="9" width="34.140625" style="1" customWidth="1"/>
    <col min="10" max="10" width="18.28515625" style="1" customWidth="1"/>
    <col min="11" max="11" width="17.85546875" style="1" customWidth="1"/>
    <col min="12" max="12" width="17.140625" style="1" customWidth="1"/>
    <col min="13" max="13" width="14.7109375" style="1" customWidth="1"/>
    <col min="14" max="14" width="14.42578125" style="1" customWidth="1"/>
    <col min="15" max="15" width="20.42578125" style="1" customWidth="1"/>
    <col min="16" max="16384" width="8.85546875" style="1"/>
  </cols>
  <sheetData>
    <row r="1" spans="1:15" s="25" customFormat="1" x14ac:dyDescent="0.3">
      <c r="K1" s="42" t="s">
        <v>0</v>
      </c>
      <c r="L1" s="42"/>
      <c r="M1" s="42"/>
      <c r="N1" s="42"/>
      <c r="O1" s="42"/>
    </row>
    <row r="2" spans="1:15" s="25" customFormat="1" ht="18.75" customHeight="1" x14ac:dyDescent="0.3">
      <c r="K2" s="42" t="s">
        <v>29</v>
      </c>
      <c r="L2" s="42"/>
      <c r="M2" s="42"/>
      <c r="N2" s="42"/>
      <c r="O2" s="42"/>
    </row>
    <row r="3" spans="1:15" s="25" customFormat="1" ht="20.25" customHeight="1" x14ac:dyDescent="0.3">
      <c r="A3" s="43" t="s">
        <v>30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</row>
    <row r="4" spans="1:15" x14ac:dyDescent="0.3">
      <c r="A4" s="44" t="s">
        <v>1</v>
      </c>
      <c r="B4" s="45" t="s">
        <v>2</v>
      </c>
      <c r="C4" s="46"/>
      <c r="D4" s="46"/>
      <c r="E4" s="46"/>
      <c r="F4" s="46"/>
      <c r="G4" s="46"/>
      <c r="H4" s="46"/>
      <c r="I4" s="46"/>
      <c r="J4" s="47"/>
      <c r="K4" s="48" t="s">
        <v>3</v>
      </c>
      <c r="L4" s="48" t="s">
        <v>4</v>
      </c>
      <c r="M4" s="48" t="s">
        <v>5</v>
      </c>
      <c r="N4" s="48" t="s">
        <v>6</v>
      </c>
      <c r="O4" s="48" t="s">
        <v>7</v>
      </c>
    </row>
    <row r="5" spans="1:15" x14ac:dyDescent="0.3">
      <c r="A5" s="44"/>
      <c r="B5" s="45" t="s">
        <v>8</v>
      </c>
      <c r="C5" s="46"/>
      <c r="D5" s="47"/>
      <c r="E5" s="45" t="s">
        <v>9</v>
      </c>
      <c r="F5" s="46"/>
      <c r="G5" s="47"/>
      <c r="H5" s="45" t="s">
        <v>10</v>
      </c>
      <c r="I5" s="46"/>
      <c r="J5" s="47"/>
      <c r="K5" s="49"/>
      <c r="L5" s="49"/>
      <c r="M5" s="49"/>
      <c r="N5" s="49"/>
      <c r="O5" s="49"/>
    </row>
    <row r="6" spans="1:15" ht="75" x14ac:dyDescent="0.3">
      <c r="A6" s="44"/>
      <c r="B6" s="2" t="s">
        <v>14</v>
      </c>
      <c r="C6" s="33" t="s">
        <v>11</v>
      </c>
      <c r="D6" s="33" t="s">
        <v>12</v>
      </c>
      <c r="E6" s="2" t="s">
        <v>13</v>
      </c>
      <c r="F6" s="2" t="s">
        <v>11</v>
      </c>
      <c r="G6" s="3" t="s">
        <v>12</v>
      </c>
      <c r="H6" s="2" t="s">
        <v>13</v>
      </c>
      <c r="I6" s="2" t="s">
        <v>11</v>
      </c>
      <c r="J6" s="3" t="s">
        <v>12</v>
      </c>
      <c r="K6" s="50"/>
      <c r="L6" s="50"/>
      <c r="M6" s="50"/>
      <c r="N6" s="50"/>
      <c r="O6" s="50"/>
    </row>
    <row r="7" spans="1:15" s="5" customFormat="1" x14ac:dyDescent="0.3">
      <c r="A7" s="3">
        <v>1</v>
      </c>
      <c r="B7" s="33">
        <v>2</v>
      </c>
      <c r="C7" s="33">
        <v>3</v>
      </c>
      <c r="D7" s="33">
        <v>4</v>
      </c>
      <c r="E7" s="3">
        <v>5</v>
      </c>
      <c r="F7" s="4">
        <v>6</v>
      </c>
      <c r="G7" s="3">
        <v>7</v>
      </c>
      <c r="H7" s="3">
        <v>8</v>
      </c>
      <c r="I7" s="4">
        <v>9</v>
      </c>
      <c r="J7" s="3">
        <v>10</v>
      </c>
      <c r="K7" s="3">
        <v>11</v>
      </c>
      <c r="L7" s="3">
        <v>12</v>
      </c>
      <c r="M7" s="3">
        <v>13</v>
      </c>
      <c r="N7" s="13">
        <v>14</v>
      </c>
      <c r="O7" s="3">
        <v>15</v>
      </c>
    </row>
    <row r="8" spans="1:15" s="19" customFormat="1" ht="79.5" customHeight="1" x14ac:dyDescent="0.3">
      <c r="A8" s="21">
        <v>1</v>
      </c>
      <c r="B8" s="33" t="s">
        <v>39</v>
      </c>
      <c r="C8" s="26" t="s">
        <v>32</v>
      </c>
      <c r="D8" s="16">
        <v>500</v>
      </c>
      <c r="E8" s="40" t="s">
        <v>40</v>
      </c>
      <c r="F8" s="15" t="str">
        <f t="shared" ref="F8:F11" si="0">C8</f>
        <v xml:space="preserve">Очистка трубопроводов диаметром от 150 мм до 250 мм гидродинамическим методом </v>
      </c>
      <c r="G8" s="16">
        <v>482</v>
      </c>
      <c r="H8" s="40" t="s">
        <v>41</v>
      </c>
      <c r="I8" s="15" t="str">
        <f t="shared" ref="I8:I11" si="1">C8</f>
        <v xml:space="preserve">Очистка трубопроводов диаметром от 150 мм до 250 мм гидродинамическим методом </v>
      </c>
      <c r="J8" s="16">
        <v>400</v>
      </c>
      <c r="K8" s="6">
        <f t="shared" ref="K8:K11" si="2">STDEVA(D8,G8,J8)/AVERAGE(D8,G8,J8)*100</f>
        <v>11.571090887201546</v>
      </c>
      <c r="L8" s="7">
        <f t="shared" ref="L8:L11" si="3">ROUND(AVERAGE(D8,G8,J8),2)</f>
        <v>460.67</v>
      </c>
      <c r="M8" s="30">
        <v>920</v>
      </c>
      <c r="N8" s="20" t="s">
        <v>33</v>
      </c>
      <c r="O8" s="8">
        <f t="shared" ref="O8:O11" si="4">L8*M8</f>
        <v>423816.4</v>
      </c>
    </row>
    <row r="9" spans="1:15" s="19" customFormat="1" ht="76.5" customHeight="1" x14ac:dyDescent="0.3">
      <c r="A9" s="36">
        <v>2</v>
      </c>
      <c r="B9" s="36" t="str">
        <f>B8</f>
        <v>Коммерческое предложение вх. №6316 от 27.05.2026</v>
      </c>
      <c r="C9" s="26" t="s">
        <v>34</v>
      </c>
      <c r="D9" s="16">
        <v>500</v>
      </c>
      <c r="E9" s="37" t="str">
        <f>E8</f>
        <v>Коммерческое предложение вх. №6317 от 27.05.2026</v>
      </c>
      <c r="F9" s="15" t="str">
        <f t="shared" ref="F9:F10" si="5">C9</f>
        <v xml:space="preserve">Очистка трубопроводов диаметром до 150 мм электромеханическим методом </v>
      </c>
      <c r="G9" s="16">
        <v>450</v>
      </c>
      <c r="H9" s="37" t="str">
        <f>H8</f>
        <v>Коммерческое предложение вх. №6318 от 27.05.2026</v>
      </c>
      <c r="I9" s="15" t="str">
        <f t="shared" ref="I9:I10" si="6">C9</f>
        <v xml:space="preserve">Очистка трубопроводов диаметром до 150 мм электромеханическим методом </v>
      </c>
      <c r="J9" s="16">
        <v>464</v>
      </c>
      <c r="K9" s="6">
        <f t="shared" ref="K9:K10" si="7">STDEVA(D9,G9,J9)/AVERAGE(D9,G9,J9)*100</f>
        <v>5.4725720288976252</v>
      </c>
      <c r="L9" s="7">
        <f t="shared" ref="L9:L10" si="8">ROUND(AVERAGE(D9,G9,J9),2)</f>
        <v>471.33</v>
      </c>
      <c r="M9" s="36">
        <v>80</v>
      </c>
      <c r="N9" s="36" t="s">
        <v>33</v>
      </c>
      <c r="O9" s="8">
        <f t="shared" ref="O9:O10" si="9">L9*M9</f>
        <v>37706.400000000001</v>
      </c>
    </row>
    <row r="10" spans="1:15" s="19" customFormat="1" ht="78.75" customHeight="1" x14ac:dyDescent="0.3">
      <c r="A10" s="38">
        <v>3</v>
      </c>
      <c r="B10" s="38" t="str">
        <f>B8</f>
        <v>Коммерческое предложение вх. №6316 от 27.05.2026</v>
      </c>
      <c r="C10" s="26" t="s">
        <v>38</v>
      </c>
      <c r="D10" s="16">
        <v>9000</v>
      </c>
      <c r="E10" s="39" t="str">
        <f>E9</f>
        <v>Коммерческое предложение вх. №6317 от 27.05.2026</v>
      </c>
      <c r="F10" s="15" t="str">
        <f t="shared" si="5"/>
        <v xml:space="preserve">Очистка колодцев от различных отложений без вывоза и утилизации </v>
      </c>
      <c r="G10" s="16">
        <v>8000</v>
      </c>
      <c r="H10" s="39" t="str">
        <f>H9</f>
        <v>Коммерческое предложение вх. №6318 от 27.05.2026</v>
      </c>
      <c r="I10" s="15" t="str">
        <f t="shared" si="6"/>
        <v xml:space="preserve">Очистка колодцев от различных отложений без вывоза и утилизации </v>
      </c>
      <c r="J10" s="16">
        <v>7000</v>
      </c>
      <c r="K10" s="6">
        <f t="shared" si="7"/>
        <v>12.5</v>
      </c>
      <c r="L10" s="7">
        <f t="shared" si="8"/>
        <v>8000</v>
      </c>
      <c r="M10" s="38">
        <v>4</v>
      </c>
      <c r="N10" s="38" t="s">
        <v>20</v>
      </c>
      <c r="O10" s="8">
        <f t="shared" si="9"/>
        <v>32000</v>
      </c>
    </row>
    <row r="11" spans="1:15" s="19" customFormat="1" ht="78.75" customHeight="1" x14ac:dyDescent="0.3">
      <c r="A11" s="30">
        <v>3</v>
      </c>
      <c r="B11" s="36" t="str">
        <f>B9</f>
        <v>Коммерческое предложение вх. №6316 от 27.05.2026</v>
      </c>
      <c r="C11" s="26" t="s">
        <v>36</v>
      </c>
      <c r="D11" s="16">
        <v>5000</v>
      </c>
      <c r="E11" s="29" t="str">
        <f>E8</f>
        <v>Коммерческое предложение вх. №6317 от 27.05.2026</v>
      </c>
      <c r="F11" s="15" t="str">
        <f t="shared" si="0"/>
        <v xml:space="preserve">Поиск глубинным металлоискателем канализационных колодцев без откапывания </v>
      </c>
      <c r="G11" s="16">
        <v>5000</v>
      </c>
      <c r="H11" s="29" t="str">
        <f>H8</f>
        <v>Коммерческое предложение вх. №6318 от 27.05.2026</v>
      </c>
      <c r="I11" s="15" t="str">
        <f t="shared" si="1"/>
        <v xml:space="preserve">Поиск глубинным металлоискателем канализационных колодцев без откапывания </v>
      </c>
      <c r="J11" s="16">
        <v>5000</v>
      </c>
      <c r="K11" s="6">
        <f t="shared" si="2"/>
        <v>0</v>
      </c>
      <c r="L11" s="7">
        <f t="shared" si="3"/>
        <v>5000</v>
      </c>
      <c r="M11" s="30">
        <v>4</v>
      </c>
      <c r="N11" s="20" t="s">
        <v>20</v>
      </c>
      <c r="O11" s="8">
        <f t="shared" si="4"/>
        <v>20000</v>
      </c>
    </row>
    <row r="12" spans="1:15" s="14" customFormat="1" ht="81.75" customHeight="1" x14ac:dyDescent="0.3">
      <c r="A12" s="30">
        <v>4</v>
      </c>
      <c r="B12" s="36" t="str">
        <f t="shared" ref="B12" si="10">B11</f>
        <v>Коммерческое предложение вх. №6316 от 27.05.2026</v>
      </c>
      <c r="C12" s="26" t="s">
        <v>37</v>
      </c>
      <c r="D12" s="16">
        <v>13000</v>
      </c>
      <c r="E12" s="31" t="str">
        <f t="shared" ref="E12" si="11">E11</f>
        <v>Коммерческое предложение вх. №6317 от 27.05.2026</v>
      </c>
      <c r="F12" s="15" t="str">
        <f t="shared" ref="F12" si="12">C12</f>
        <v xml:space="preserve">Откачка илососом объемом бочки 7 куб/м песка, ила, жировых из сливных ям, КНС с вывозом </v>
      </c>
      <c r="G12" s="16">
        <v>12000</v>
      </c>
      <c r="H12" s="31" t="str">
        <f t="shared" ref="H12" si="13">H11</f>
        <v>Коммерческое предложение вх. №6318 от 27.05.2026</v>
      </c>
      <c r="I12" s="15" t="str">
        <f t="shared" ref="I12" si="14">C12</f>
        <v xml:space="preserve">Откачка илососом объемом бочки 7 куб/м песка, ила, жировых из сливных ям, КНС с вывозом </v>
      </c>
      <c r="J12" s="16">
        <v>12000</v>
      </c>
      <c r="K12" s="6">
        <f t="shared" ref="K12" si="15">STDEVA(D12,G12,J12)/AVERAGE(D12,G12,J12)*100</f>
        <v>4.6812183988348028</v>
      </c>
      <c r="L12" s="7">
        <f t="shared" ref="L12" si="16">ROUND(AVERAGE(D12,G12,J12),2)</f>
        <v>12333.33</v>
      </c>
      <c r="M12" s="30">
        <v>4</v>
      </c>
      <c r="N12" s="17" t="s">
        <v>20</v>
      </c>
      <c r="O12" s="8">
        <f t="shared" ref="O12" si="17">L12*M12</f>
        <v>49333.32</v>
      </c>
    </row>
    <row r="13" spans="1:15" ht="18.75" customHeight="1" x14ac:dyDescent="0.3">
      <c r="F13" s="28"/>
      <c r="M13" s="22"/>
      <c r="N13" s="22" t="s">
        <v>23</v>
      </c>
      <c r="O13" s="23">
        <f>SUM(O8:O12)</f>
        <v>562856.12</v>
      </c>
    </row>
    <row r="14" spans="1:15" x14ac:dyDescent="0.3">
      <c r="M14" s="41"/>
      <c r="N14" s="41"/>
      <c r="O14" s="23"/>
    </row>
  </sheetData>
  <mergeCells count="14">
    <mergeCell ref="M14:N14"/>
    <mergeCell ref="K1:O1"/>
    <mergeCell ref="K2:O2"/>
    <mergeCell ref="A3:O3"/>
    <mergeCell ref="A4:A6"/>
    <mergeCell ref="B4:J4"/>
    <mergeCell ref="K4:K6"/>
    <mergeCell ref="L4:L6"/>
    <mergeCell ref="M4:M6"/>
    <mergeCell ref="N4:N6"/>
    <mergeCell ref="O4:O6"/>
    <mergeCell ref="B5:D5"/>
    <mergeCell ref="E5:G5"/>
    <mergeCell ref="H5:J5"/>
  </mergeCells>
  <pageMargins left="0.23622047244094491" right="0.23622047244094491" top="0.55118110236220474" bottom="0.35433070866141736" header="0.31496062992125984" footer="0.31496062992125984"/>
  <pageSetup paperSize="9" scale="4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15"/>
  <sheetViews>
    <sheetView tabSelected="1" topLeftCell="B1" zoomScale="80" zoomScaleNormal="80" workbookViewId="0">
      <selection activeCell="A3" sqref="A3:B3"/>
    </sheetView>
  </sheetViews>
  <sheetFormatPr defaultRowHeight="15" x14ac:dyDescent="0.25"/>
  <cols>
    <col min="1" max="1" width="68" customWidth="1"/>
    <col min="2" max="2" width="123.7109375" customWidth="1"/>
  </cols>
  <sheetData>
    <row r="1" spans="1:2" ht="18.75" x14ac:dyDescent="0.3">
      <c r="B1" s="18" t="s">
        <v>22</v>
      </c>
    </row>
    <row r="3" spans="1:2" ht="18.75" x14ac:dyDescent="0.3">
      <c r="A3" s="51" t="s">
        <v>15</v>
      </c>
      <c r="B3" s="51"/>
    </row>
    <row r="4" spans="1:2" ht="18.75" x14ac:dyDescent="0.3">
      <c r="A4" s="51" t="s">
        <v>29</v>
      </c>
      <c r="B4" s="51"/>
    </row>
    <row r="5" spans="1:2" ht="18.75" x14ac:dyDescent="0.3">
      <c r="A5" s="9"/>
      <c r="B5" s="9"/>
    </row>
    <row r="6" spans="1:2" ht="18.75" x14ac:dyDescent="0.25">
      <c r="A6" s="10" t="s">
        <v>18</v>
      </c>
      <c r="B6" s="10" t="s">
        <v>35</v>
      </c>
    </row>
    <row r="7" spans="1:2" ht="18.75" x14ac:dyDescent="0.25">
      <c r="A7" s="10" t="s">
        <v>16</v>
      </c>
      <c r="B7" s="12" t="s">
        <v>31</v>
      </c>
    </row>
    <row r="8" spans="1:2" ht="18.75" x14ac:dyDescent="0.25">
      <c r="A8" s="10" t="s">
        <v>24</v>
      </c>
      <c r="B8" s="10" t="s">
        <v>21</v>
      </c>
    </row>
    <row r="9" spans="1:2" ht="17.25" customHeight="1" x14ac:dyDescent="0.25">
      <c r="A9" s="10" t="s">
        <v>17</v>
      </c>
      <c r="B9" s="24" t="s">
        <v>42</v>
      </c>
    </row>
    <row r="10" spans="1:2" ht="18.75" x14ac:dyDescent="0.25">
      <c r="A10" s="10" t="s">
        <v>25</v>
      </c>
      <c r="B10" s="10" t="s">
        <v>19</v>
      </c>
    </row>
    <row r="11" spans="1:2" ht="18.75" x14ac:dyDescent="0.25">
      <c r="A11" s="10" t="s">
        <v>26</v>
      </c>
      <c r="B11" s="11">
        <v>46169</v>
      </c>
    </row>
    <row r="12" spans="1:2" ht="18.75" x14ac:dyDescent="0.25">
      <c r="A12" s="34" t="s">
        <v>27</v>
      </c>
      <c r="B12" s="35" t="s">
        <v>28</v>
      </c>
    </row>
    <row r="14" spans="1:2" ht="18.75" x14ac:dyDescent="0.3">
      <c r="A14" s="32"/>
      <c r="B14" s="32"/>
    </row>
    <row r="15" spans="1:2" ht="16.5" customHeight="1" x14ac:dyDescent="0.3">
      <c r="A15" s="1"/>
      <c r="B15" s="1"/>
    </row>
  </sheetData>
  <mergeCells count="2">
    <mergeCell ref="A3:B3"/>
    <mergeCell ref="A4:B4"/>
  </mergeCells>
  <pageMargins left="0.25" right="0.25" top="0.75" bottom="0.75" header="0.3" footer="0.3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НМЦД</vt:lpstr>
      <vt:lpstr>протокол</vt:lpstr>
    </vt:vector>
  </TitlesOfParts>
  <Company>Teploset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Teploset</dc:creator>
  <cp:lastModifiedBy>Тульский Алексей Александрович</cp:lastModifiedBy>
  <cp:lastPrinted>2026-05-27T07:11:40Z</cp:lastPrinted>
  <dcterms:created xsi:type="dcterms:W3CDTF">2016-10-10T06:24:22Z</dcterms:created>
  <dcterms:modified xsi:type="dcterms:W3CDTF">2026-05-27T07:20:08Z</dcterms:modified>
</cp:coreProperties>
</file>