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5600" windowHeight="6810"/>
  </bookViews>
  <sheets>
    <sheet name="Приложение № 2." sheetId="9" r:id="rId1"/>
    <sheet name="Приложение 2.1." sheetId="2" r:id="rId2"/>
    <sheet name="Приложение №2.2" sheetId="3" r:id="rId3"/>
    <sheet name="Приложение 2.3." sheetId="4" r:id="rId4"/>
    <sheet name="Приложение №2.3.1." sheetId="5" r:id="rId5"/>
  </sheets>
  <definedNames>
    <definedName name="_ftn2_1">#REF!</definedName>
    <definedName name="_GoBack_2">'Приложение 2.1.'!$K$5</definedName>
    <definedName name="_xlnm._FilterDatabase" localSheetId="1" hidden="1">'Приложение 2.1.'!$A$7:$IQ$8</definedName>
    <definedName name="_xlnm._FilterDatabase" localSheetId="3" hidden="1">'Приложение 2.3.'!$A$9:$R$10</definedName>
    <definedName name="_xlnm._FilterDatabase" localSheetId="2" hidden="1">'Приложение №2.2'!$A$12:$IV$15</definedName>
    <definedName name="Print_Area_1">#REF!</definedName>
    <definedName name="Print_Area_2">'Приложение 2.1.'!$A$1:$K$7</definedName>
    <definedName name="Print_Area_3">'Приложение №2.2'!$A$1:$L$12</definedName>
    <definedName name="Print_Area_4">'Приложение 2.3.'!$A$1:$I$9</definedName>
    <definedName name="_xlnm.Print_Area" localSheetId="1">'Приложение 2.1.'!$A$1:$L$26</definedName>
  </definedNames>
  <calcPr calcId="145621"/>
</workbook>
</file>

<file path=xl/calcChain.xml><?xml version="1.0" encoding="utf-8"?>
<calcChain xmlns="http://schemas.openxmlformats.org/spreadsheetml/2006/main">
  <c r="A33" i="5" l="1"/>
  <c r="A24" i="5"/>
  <c r="A13" i="5"/>
  <c r="Q33" i="5"/>
  <c r="Q24" i="5"/>
  <c r="Q13" i="5"/>
  <c r="V20" i="5"/>
  <c r="V29" i="5"/>
  <c r="V37" i="5"/>
  <c r="V42" i="5"/>
  <c r="V43" i="5" s="1"/>
  <c r="V17" i="5"/>
  <c r="V18" i="5"/>
  <c r="V19" i="5"/>
  <c r="F20" i="5"/>
  <c r="F29" i="5"/>
  <c r="F42" i="5"/>
  <c r="M29" i="5"/>
  <c r="H33" i="5"/>
  <c r="H24" i="5"/>
  <c r="H13" i="5"/>
  <c r="M20" i="5" l="1"/>
  <c r="I17" i="5"/>
  <c r="M28" i="5"/>
  <c r="M9" i="5"/>
  <c r="M42" i="5"/>
  <c r="M17" i="5"/>
  <c r="M18" i="5"/>
  <c r="M19" i="5"/>
  <c r="T17" i="5"/>
  <c r="T18" i="5"/>
  <c r="T19" i="5"/>
  <c r="T16" i="5"/>
  <c r="K17" i="5"/>
  <c r="K19" i="5"/>
  <c r="K16" i="5"/>
  <c r="S17" i="5"/>
  <c r="S18" i="5"/>
  <c r="S19" i="5"/>
  <c r="S16" i="5"/>
  <c r="R17" i="5"/>
  <c r="R18" i="5"/>
  <c r="R19" i="5"/>
  <c r="R16" i="5"/>
  <c r="J17" i="5"/>
  <c r="J18" i="5"/>
  <c r="J19" i="5"/>
  <c r="J16" i="5"/>
  <c r="I18" i="5"/>
  <c r="I19" i="5"/>
  <c r="I16" i="5"/>
  <c r="I8" i="5"/>
  <c r="V41" i="5"/>
  <c r="V40" i="5"/>
  <c r="V36" i="5"/>
  <c r="V28" i="5"/>
  <c r="V27" i="5"/>
  <c r="M41" i="5"/>
  <c r="M40" i="5"/>
  <c r="M36" i="5"/>
  <c r="M37" i="5" s="1"/>
  <c r="M43" i="5" s="1"/>
  <c r="M27" i="5"/>
  <c r="F41" i="5"/>
  <c r="F40" i="5"/>
  <c r="F36" i="5"/>
  <c r="F37" i="5" s="1"/>
  <c r="F28" i="5"/>
  <c r="F27" i="5"/>
  <c r="F17" i="5"/>
  <c r="F18" i="5"/>
  <c r="F19" i="5"/>
  <c r="F43" i="5" l="1"/>
  <c r="F44" i="5" s="1"/>
  <c r="M44" i="5"/>
  <c r="H11" i="5"/>
  <c r="Q11" i="5" s="1"/>
  <c r="V16" i="5"/>
  <c r="M16" i="5"/>
  <c r="F16" i="5"/>
  <c r="V8" i="5"/>
  <c r="V9" i="5" s="1"/>
  <c r="M8" i="5"/>
  <c r="V44" i="5" l="1"/>
  <c r="H3" i="5"/>
  <c r="Q3" i="5" s="1"/>
  <c r="H2" i="5"/>
  <c r="Q2" i="5" s="1"/>
  <c r="B8" i="2" l="1"/>
  <c r="F8" i="5" l="1"/>
  <c r="F9" i="5" s="1"/>
  <c r="D10" i="4" l="1"/>
  <c r="F10" i="4" s="1"/>
  <c r="I10" i="4" l="1"/>
  <c r="I11" i="4" l="1"/>
  <c r="E8" i="2"/>
  <c r="J8" i="2" s="1"/>
  <c r="H10" i="4"/>
  <c r="K8" i="2" l="1"/>
  <c r="K9" i="2" l="1"/>
  <c r="B8" i="9" s="1"/>
</calcChain>
</file>

<file path=xl/sharedStrings.xml><?xml version="1.0" encoding="utf-8"?>
<sst xmlns="http://schemas.openxmlformats.org/spreadsheetml/2006/main" count="238" uniqueCount="82">
  <si>
    <t>Обоснование НМЦК</t>
  </si>
  <si>
    <t>Предмет муниципального контракта (договора)</t>
  </si>
  <si>
    <t>Основные характеристики объекта закупки</t>
  </si>
  <si>
    <t>Используемый метод определения НМЦК с обоснованием</t>
  </si>
  <si>
    <t>НМЦК, руб.</t>
  </si>
  <si>
    <t>Расчет НМЦК</t>
  </si>
  <si>
    <t>Дата подготовки обоснования НМЦК</t>
  </si>
  <si>
    <t>Определение НМЦК методом сопоставимых рыночных цен (анализа рынка)</t>
  </si>
  <si>
    <t>№ п/п</t>
  </si>
  <si>
    <t>Наименование товара (работы, услуги)</t>
  </si>
  <si>
    <t>Количество (объем) товара (работы, услуги)</t>
  </si>
  <si>
    <t>Цена за единицу товара (работы, услуги) из различных источников ценовой информации, руб.</t>
  </si>
  <si>
    <t>Средняя цена за единицу товара (работы, услуги), руб.</t>
  </si>
  <si>
    <t>запрос поставщикам (подрядчикам, исполнителям)</t>
  </si>
  <si>
    <t>запрос в ЕИС</t>
  </si>
  <si>
    <t>реестр контрактов</t>
  </si>
  <si>
    <t>общедоступные источники</t>
  </si>
  <si>
    <t>коэффициент вариации, %</t>
  </si>
  <si>
    <t>Определение ценовой информации, полученной из общедоступных источников</t>
  </si>
  <si>
    <t>Наименование общедоступного источника информации</t>
  </si>
  <si>
    <t>Цена за единицу товара (работы, услуги), руб.</t>
  </si>
  <si>
    <t>Применение поправочных коэффициентов (индексов)</t>
  </si>
  <si>
    <t>Коэффициент вариации, %</t>
  </si>
  <si>
    <t>условие закупки, которое определяет применение коэффициента (индекса)</t>
  </si>
  <si>
    <t>значение коэффициента (индекса)</t>
  </si>
  <si>
    <t>обоснование применения коэффициента (индекса)</t>
  </si>
  <si>
    <t>Информация от поставщиков (подрядчиков, исполнителей) о предлагаемых идентичных (однородных) товарах (работах, услугах)</t>
  </si>
  <si>
    <t>наименование товара (работы, услуги)</t>
  </si>
  <si>
    <t>цена за единицу, руб.</t>
  </si>
  <si>
    <t>Единица изм.</t>
  </si>
  <si>
    <t>Приложение 2.1</t>
  </si>
  <si>
    <t>Приложение 2.2</t>
  </si>
  <si>
    <t>Приложение №2.3</t>
  </si>
  <si>
    <t>Определение НМЦК методом сопоставимых рыночных цен (анализа рынка) в соответствии с п.2 ст.22 Федерального закона №44-ФЗ</t>
  </si>
  <si>
    <t>Определение ценовой информации, полученной от поставщиков (подрядчиков, исполнителей)</t>
  </si>
  <si>
    <t>усл.ед.</t>
  </si>
  <si>
    <t>Кол-во</t>
  </si>
  <si>
    <t>Сведения (информация) об идентичных (однородных) товарах (работах, услугах), полученные из общедоступных источников информации</t>
  </si>
  <si>
    <t>Цена за единицу товара (работы, услуги) с учетом применения коэффициента (индекса), руб.</t>
  </si>
  <si>
    <t xml:space="preserve">Коэффициент вариации, % </t>
  </si>
  <si>
    <t>Стоимость товара (работы, услуги), руб.</t>
  </si>
  <si>
    <t xml:space="preserve">№ </t>
  </si>
  <si>
    <t>Наименование выполняемых работ</t>
  </si>
  <si>
    <t>Ед. изм.</t>
  </si>
  <si>
    <t>Цена за ед.</t>
  </si>
  <si>
    <t>Сумма, руб.</t>
  </si>
  <si>
    <t>Наименование запасных частей</t>
  </si>
  <si>
    <t>шт</t>
  </si>
  <si>
    <t>всего</t>
  </si>
  <si>
    <t>итого</t>
  </si>
  <si>
    <t>1.2. Объем выполняемых работ:</t>
  </si>
  <si>
    <t>Согласно приложения №3</t>
  </si>
  <si>
    <t>ИТОГО:</t>
  </si>
  <si>
    <t>Согласно приложения №2; 2.1; 2.2; 2.3; 2.3.1</t>
  </si>
  <si>
    <t>Приложение №2</t>
  </si>
  <si>
    <t>Ремонт форсунки CR</t>
  </si>
  <si>
    <t>Итого:</t>
  </si>
  <si>
    <t>2.2. Объем выполняемых работ:</t>
  </si>
  <si>
    <t xml:space="preserve"> 1.1. Ремонт ТНВД BOSCH КАМАЗ 65115 ЭД 405А гос. рег. номер М078ВМ</t>
  </si>
  <si>
    <t xml:space="preserve">Ремонт ТНВД </t>
  </si>
  <si>
    <t>шт.</t>
  </si>
  <si>
    <t xml:space="preserve"> 2.1. Ремонт форсунок и ТНВД ГАЗ NEXT  гос. рег. номер Т298ВК </t>
  </si>
  <si>
    <t>Восстановление отверстий под форсунку</t>
  </si>
  <si>
    <t>Проверка форсунки CR</t>
  </si>
  <si>
    <t>3.2. Объем выполняемых работ:</t>
  </si>
  <si>
    <t>Проверка ТНВД 47 №0817</t>
  </si>
  <si>
    <t xml:space="preserve"> 3.1. Проверка форсунок и ТНВД МАЗ  гос. рег. номер К226АХ </t>
  </si>
  <si>
    <t xml:space="preserve"> 3.1. Проверка форсунок КАМАЗ  гос. рег. номер С997СК </t>
  </si>
  <si>
    <t>Распылитель КАМАЗ Евро-2 904-1112110-1</t>
  </si>
  <si>
    <t>Капитальный ремонт форсунок</t>
  </si>
  <si>
    <t>Рем. Комплект 33-1112000У</t>
  </si>
  <si>
    <t>1.  Наименование техники ГАЗ NEXT  гос. рег. номер Т298ВК, КАМАЗ 65115 ЭД 405а гос. рег. номер М078ВМ</t>
  </si>
  <si>
    <t xml:space="preserve">Оказание услуг по ремонту коммунальной техники </t>
  </si>
  <si>
    <t>Всего</t>
  </si>
  <si>
    <t>Всего по предложению</t>
  </si>
  <si>
    <t>Вх № 298 от 03.06.21</t>
  </si>
  <si>
    <t>Проведение ремонтных работ</t>
  </si>
  <si>
    <t>Вх № 300 от 04.06.21</t>
  </si>
  <si>
    <t>Вх № 299 от 04.06.21</t>
  </si>
  <si>
    <t xml:space="preserve">вх. № 299 от 04.06.2021  </t>
  </si>
  <si>
    <t>вх. №298 от 03.06.2021</t>
  </si>
  <si>
    <t>вх. № 300 от 04.06.2021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</si>
</sst>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_р_."/>
    <numFmt numFmtId="165" formatCode="_-* #,##0.00_р_._-;\-* #,##0.00_р_._-;_-* \-??_р_._-;_-@_-"/>
  </numFmts>
  <fonts count="33" x14ac:knownFonts="1">
    <font>
      <sz val="10"/>
      <name val="Arial"/>
      <family val="2"/>
      <charset val="204"/>
    </font>
    <font>
      <sz val="8"/>
      <name val="Arial"/>
      <family val="2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color rgb="FF000000"/>
      <name val="Calibri"/>
      <family val="2"/>
      <charset val="204"/>
    </font>
    <font>
      <sz val="11"/>
      <name val="Cambria"/>
      <family val="1"/>
      <charset val="204"/>
    </font>
    <font>
      <b/>
      <sz val="16"/>
      <name val="Cambria"/>
      <family val="1"/>
      <charset val="204"/>
    </font>
    <font>
      <b/>
      <sz val="12"/>
      <name val="Cambria"/>
      <family val="1"/>
      <charset val="204"/>
    </font>
    <font>
      <sz val="10"/>
      <name val="Cambria"/>
      <family val="1"/>
      <charset val="204"/>
    </font>
    <font>
      <u/>
      <sz val="11"/>
      <name val="Cambria"/>
      <family val="1"/>
      <charset val="204"/>
    </font>
    <font>
      <b/>
      <sz val="14"/>
      <name val="Cambria"/>
      <family val="1"/>
      <charset val="204"/>
    </font>
    <font>
      <b/>
      <sz val="11"/>
      <name val="Cambria"/>
      <family val="1"/>
      <charset val="204"/>
    </font>
    <font>
      <sz val="12"/>
      <name val="Cambria"/>
      <family val="1"/>
      <charset val="204"/>
    </font>
    <font>
      <sz val="12"/>
      <color rgb="FFFF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u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u/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165" fontId="2" fillId="0" borderId="0"/>
    <xf numFmtId="0" fontId="1" fillId="0" borderId="0"/>
    <xf numFmtId="0" fontId="6" fillId="0" borderId="0" xfId="0" applyFont="1" applyBorder="1" applyAlignment="1">
      <alignment horizontal="right" vertical="center"/>
    </xf>
  </cellStyleXfs>
  <cellXfs count="138">
    <xf numFmtId="0" fontId="0" fillId="0" borderId="0" xfId="0"/>
    <xf numFmtId="0" fontId="2" fillId="0" borderId="0" xfId="3" applyFont="1" applyBorder="1" applyAlignment="1"/>
    <xf numFmtId="0" fontId="2" fillId="0" borderId="0" xfId="3" applyFont="1" applyBorder="1" applyAlignment="1">
      <alignment vertical="center" wrapText="1"/>
    </xf>
    <xf numFmtId="0" fontId="6" fillId="0" borderId="0" xfId="3" applyFont="1" applyBorder="1" applyAlignment="1">
      <alignment horizontal="right" vertical="center"/>
    </xf>
    <xf numFmtId="0" fontId="7" fillId="0" borderId="0" xfId="3" applyFont="1" applyBorder="1" applyAlignment="1"/>
    <xf numFmtId="0" fontId="8" fillId="0" borderId="0" xfId="3" applyFont="1" applyBorder="1" applyAlignment="1">
      <alignment vertical="center"/>
    </xf>
    <xf numFmtId="0" fontId="9" fillId="0" borderId="0" xfId="3" applyFont="1" applyBorder="1" applyAlignment="1">
      <alignment vertical="center"/>
    </xf>
    <xf numFmtId="0" fontId="10" fillId="0" borderId="0" xfId="0" applyFont="1"/>
    <xf numFmtId="0" fontId="11" fillId="0" borderId="0" xfId="2" applyNumberFormat="1" applyFont="1" applyBorder="1" applyAlignment="1" applyProtection="1">
      <alignment vertical="center"/>
    </xf>
    <xf numFmtId="0" fontId="11" fillId="0" borderId="0" xfId="2" applyNumberFormat="1" applyFont="1" applyBorder="1" applyAlignment="1" applyProtection="1"/>
    <xf numFmtId="0" fontId="13" fillId="0" borderId="0" xfId="3" applyFont="1" applyBorder="1" applyAlignment="1"/>
    <xf numFmtId="0" fontId="14" fillId="0" borderId="0" xfId="3" applyFont="1" applyBorder="1" applyAlignment="1">
      <alignment vertical="center" wrapText="1"/>
    </xf>
    <xf numFmtId="0" fontId="14" fillId="0" borderId="0" xfId="2" applyFont="1" applyBorder="1" applyAlignment="1">
      <alignment horizontal="left" vertical="center" wrapText="1"/>
    </xf>
    <xf numFmtId="164" fontId="14" fillId="0" borderId="0" xfId="2" applyNumberFormat="1" applyFont="1" applyBorder="1" applyAlignment="1">
      <alignment horizontal="left" vertical="center" wrapText="1"/>
    </xf>
    <xf numFmtId="0" fontId="3" fillId="0" borderId="0" xfId="3" applyFont="1" applyBorder="1" applyAlignment="1">
      <alignment horizontal="right" vertical="center"/>
    </xf>
    <xf numFmtId="0" fontId="5" fillId="0" borderId="0" xfId="0" applyFont="1"/>
    <xf numFmtId="0" fontId="15" fillId="0" borderId="0" xfId="0" applyFont="1"/>
    <xf numFmtId="165" fontId="20" fillId="0" borderId="1" xfId="3" applyNumberFormat="1" applyFont="1" applyBorder="1" applyAlignment="1">
      <alignment vertical="center" wrapText="1"/>
    </xf>
    <xf numFmtId="165" fontId="20" fillId="0" borderId="1" xfId="1" applyFont="1" applyBorder="1" applyAlignment="1">
      <alignment vertical="center" wrapText="1"/>
    </xf>
    <xf numFmtId="0" fontId="20" fillId="0" borderId="0" xfId="3" applyFont="1" applyBorder="1" applyAlignment="1"/>
    <xf numFmtId="0" fontId="22" fillId="0" borderId="0" xfId="3" applyFont="1" applyBorder="1" applyAlignment="1"/>
    <xf numFmtId="0" fontId="24" fillId="0" borderId="1" xfId="2" applyNumberFormat="1" applyFont="1" applyBorder="1" applyAlignment="1" applyProtection="1">
      <alignment horizontal="center" vertical="center" wrapText="1"/>
    </xf>
    <xf numFmtId="165" fontId="4" fillId="0" borderId="0" xfId="1" applyFont="1" applyBorder="1" applyAlignment="1" applyProtection="1">
      <alignment vertical="center" wrapText="1"/>
    </xf>
    <xf numFmtId="0" fontId="20" fillId="0" borderId="1" xfId="3" applyFont="1" applyBorder="1" applyAlignment="1">
      <alignment horizontal="center" vertical="top" wrapText="1"/>
    </xf>
    <xf numFmtId="0" fontId="23" fillId="0" borderId="2" xfId="3" applyFont="1" applyBorder="1" applyAlignment="1">
      <alignment horizontal="center" vertical="center"/>
    </xf>
    <xf numFmtId="0" fontId="17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horizontal="center" vertical="center" wrapText="1"/>
    </xf>
    <xf numFmtId="0" fontId="27" fillId="0" borderId="1" xfId="3" applyFont="1" applyBorder="1" applyAlignment="1">
      <alignment horizontal="center" vertical="center" wrapText="1"/>
    </xf>
    <xf numFmtId="165" fontId="18" fillId="0" borderId="1" xfId="1" applyFont="1" applyBorder="1" applyAlignment="1" applyProtection="1">
      <alignment horizontal="center" vertical="center" wrapText="1"/>
    </xf>
    <xf numFmtId="0" fontId="16" fillId="0" borderId="1" xfId="3" applyFont="1" applyBorder="1" applyAlignment="1">
      <alignment horizontal="center" vertical="center" wrapText="1"/>
    </xf>
    <xf numFmtId="165" fontId="16" fillId="0" borderId="1" xfId="1" applyFont="1" applyBorder="1" applyAlignment="1" applyProtection="1">
      <alignment horizontal="center" vertical="center" wrapText="1"/>
    </xf>
    <xf numFmtId="0" fontId="5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3" fillId="0" borderId="0" xfId="3" applyFont="1" applyBorder="1" applyAlignment="1">
      <alignment horizontal="center" vertical="center" wrapText="1"/>
    </xf>
    <xf numFmtId="0" fontId="4" fillId="0" borderId="0" xfId="3" applyFont="1" applyBorder="1" applyAlignment="1">
      <alignment vertical="center" wrapText="1"/>
    </xf>
    <xf numFmtId="165" fontId="15" fillId="0" borderId="0" xfId="1" applyFont="1" applyBorder="1" applyAlignment="1" applyProtection="1">
      <alignment vertical="center" wrapText="1"/>
    </xf>
    <xf numFmtId="1" fontId="17" fillId="0" borderId="1" xfId="3" applyNumberFormat="1" applyFont="1" applyBorder="1" applyAlignment="1">
      <alignment horizontal="center" vertical="center" wrapText="1"/>
    </xf>
    <xf numFmtId="1" fontId="18" fillId="0" borderId="1" xfId="3" applyNumberFormat="1" applyFont="1" applyBorder="1" applyAlignment="1">
      <alignment horizontal="center" vertical="center" wrapText="1"/>
    </xf>
    <xf numFmtId="1" fontId="18" fillId="0" borderId="1" xfId="1" applyNumberFormat="1" applyFont="1" applyBorder="1" applyAlignment="1" applyProtection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0" fillId="0" borderId="0" xfId="3" applyFont="1" applyBorder="1" applyAlignment="1">
      <alignment vertical="top" wrapText="1"/>
    </xf>
    <xf numFmtId="0" fontId="20" fillId="0" borderId="4" xfId="3" applyFont="1" applyBorder="1" applyAlignment="1">
      <alignment horizontal="center" vertical="top" wrapText="1"/>
    </xf>
    <xf numFmtId="0" fontId="23" fillId="0" borderId="4" xfId="3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/>
    </xf>
    <xf numFmtId="0" fontId="13" fillId="0" borderId="0" xfId="3" applyFont="1" applyBorder="1" applyAlignment="1">
      <alignment vertical="center"/>
    </xf>
    <xf numFmtId="4" fontId="16" fillId="0" borderId="1" xfId="0" applyNumberFormat="1" applyFont="1" applyBorder="1" applyAlignment="1">
      <alignment horizontal="center" vertical="center" wrapText="1"/>
    </xf>
    <xf numFmtId="4" fontId="22" fillId="0" borderId="1" xfId="3" applyNumberFormat="1" applyFont="1" applyFill="1" applyBorder="1" applyAlignment="1">
      <alignment horizontal="center" vertical="center" wrapText="1"/>
    </xf>
    <xf numFmtId="4" fontId="20" fillId="0" borderId="1" xfId="3" applyNumberFormat="1" applyFont="1" applyBorder="1" applyAlignment="1">
      <alignment horizontal="center" vertical="center" wrapText="1"/>
    </xf>
    <xf numFmtId="2" fontId="20" fillId="0" borderId="1" xfId="3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165" fontId="25" fillId="0" borderId="1" xfId="1" applyFont="1" applyFill="1" applyBorder="1" applyAlignment="1" applyProtection="1">
      <alignment horizontal="center" vertical="center" wrapText="1"/>
    </xf>
    <xf numFmtId="0" fontId="28" fillId="0" borderId="1" xfId="3" applyFont="1" applyFill="1" applyBorder="1" applyAlignment="1">
      <alignment horizontal="center" vertical="center" wrapText="1"/>
    </xf>
    <xf numFmtId="0" fontId="20" fillId="0" borderId="1" xfId="3" applyFont="1" applyBorder="1" applyAlignment="1">
      <alignment horizontal="center" vertical="center" wrapText="1"/>
    </xf>
    <xf numFmtId="0" fontId="7" fillId="0" borderId="0" xfId="3" applyFont="1" applyBorder="1" applyAlignment="1"/>
    <xf numFmtId="0" fontId="18" fillId="0" borderId="6" xfId="3" applyFont="1" applyBorder="1" applyAlignment="1">
      <alignment horizontal="center" vertical="center" wrapText="1"/>
    </xf>
    <xf numFmtId="0" fontId="16" fillId="0" borderId="4" xfId="3" applyFont="1" applyBorder="1" applyAlignment="1">
      <alignment horizontal="center" vertical="center" wrapText="1"/>
    </xf>
    <xf numFmtId="0" fontId="23" fillId="0" borderId="0" xfId="3" applyFont="1" applyBorder="1" applyAlignment="1">
      <alignment vertical="center"/>
    </xf>
    <xf numFmtId="0" fontId="16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horizontal="center" vertical="center" wrapText="1"/>
    </xf>
    <xf numFmtId="14" fontId="18" fillId="0" borderId="1" xfId="3" applyNumberFormat="1" applyFont="1" applyFill="1" applyBorder="1" applyAlignment="1">
      <alignment horizontal="center" vertical="center" wrapText="1"/>
    </xf>
    <xf numFmtId="0" fontId="22" fillId="0" borderId="1" xfId="3" applyFont="1" applyBorder="1" applyAlignment="1">
      <alignment horizontal="center" vertical="center" wrapText="1"/>
    </xf>
    <xf numFmtId="0" fontId="28" fillId="0" borderId="1" xfId="3" applyFont="1" applyFill="1" applyBorder="1" applyAlignment="1">
      <alignment horizontal="left" vertical="center" wrapText="1"/>
    </xf>
    <xf numFmtId="165" fontId="5" fillId="0" borderId="1" xfId="1" applyFont="1" applyFill="1" applyBorder="1" applyAlignment="1">
      <alignment vertical="center" wrapText="1"/>
    </xf>
    <xf numFmtId="43" fontId="5" fillId="0" borderId="0" xfId="0" applyNumberFormat="1" applyFont="1" applyFill="1" applyBorder="1" applyAlignment="1">
      <alignment horizontal="center" vertical="top" wrapText="1"/>
    </xf>
    <xf numFmtId="0" fontId="7" fillId="0" borderId="0" xfId="3" applyFont="1" applyBorder="1" applyAlignment="1"/>
    <xf numFmtId="165" fontId="25" fillId="0" borderId="1" xfId="1" applyFont="1" applyFill="1" applyBorder="1" applyAlignment="1">
      <alignment vertical="center" wrapText="1"/>
    </xf>
    <xf numFmtId="165" fontId="19" fillId="0" borderId="1" xfId="3" applyNumberFormat="1" applyFont="1" applyBorder="1" applyAlignment="1">
      <alignment vertical="top" wrapText="1"/>
    </xf>
    <xf numFmtId="0" fontId="32" fillId="0" borderId="0" xfId="0" applyFont="1" applyAlignment="1">
      <alignment wrapText="1"/>
    </xf>
    <xf numFmtId="0" fontId="30" fillId="0" borderId="1" xfId="0" applyFont="1" applyBorder="1" applyAlignment="1">
      <alignment wrapText="1"/>
    </xf>
    <xf numFmtId="0" fontId="16" fillId="0" borderId="1" xfId="3" applyFont="1" applyBorder="1" applyAlignment="1">
      <alignment horizontal="center" vertical="center" wrapText="1"/>
    </xf>
    <xf numFmtId="0" fontId="18" fillId="2" borderId="1" xfId="2" applyNumberFormat="1" applyFont="1" applyFill="1" applyBorder="1" applyAlignment="1" applyProtection="1">
      <alignment horizontal="center" vertical="center" wrapText="1"/>
    </xf>
    <xf numFmtId="0" fontId="29" fillId="2" borderId="1" xfId="2" applyNumberFormat="1" applyFont="1" applyFill="1" applyBorder="1" applyAlignment="1" applyProtection="1">
      <alignment horizontal="center" vertical="center" wrapText="1"/>
    </xf>
    <xf numFmtId="0" fontId="18" fillId="2" borderId="1" xfId="3" applyFont="1" applyFill="1" applyBorder="1" applyAlignment="1">
      <alignment horizontal="center" vertical="center" wrapText="1"/>
    </xf>
    <xf numFmtId="0" fontId="23" fillId="0" borderId="0" xfId="0" applyFont="1" applyFill="1" applyAlignment="1">
      <alignment wrapText="1"/>
    </xf>
    <xf numFmtId="43" fontId="23" fillId="0" borderId="0" xfId="0" applyNumberFormat="1" applyFont="1" applyFill="1" applyAlignment="1">
      <alignment wrapText="1"/>
    </xf>
    <xf numFmtId="0" fontId="23" fillId="0" borderId="0" xfId="0" applyFont="1" applyAlignment="1">
      <alignment wrapText="1"/>
    </xf>
    <xf numFmtId="0" fontId="32" fillId="0" borderId="0" xfId="0" applyFont="1" applyFill="1" applyAlignment="1">
      <alignment wrapText="1"/>
    </xf>
    <xf numFmtId="43" fontId="32" fillId="0" borderId="0" xfId="0" applyNumberFormat="1" applyFont="1" applyFill="1" applyAlignment="1">
      <alignment wrapText="1"/>
    </xf>
    <xf numFmtId="43" fontId="32" fillId="0" borderId="0" xfId="0" applyNumberFormat="1" applyFont="1" applyFill="1" applyBorder="1" applyAlignment="1">
      <alignment horizontal="center" vertical="top" wrapText="1"/>
    </xf>
    <xf numFmtId="0" fontId="25" fillId="0" borderId="0" xfId="0" applyFont="1"/>
    <xf numFmtId="0" fontId="25" fillId="0" borderId="1" xfId="0" applyFont="1" applyBorder="1" applyAlignment="1">
      <alignment horizontal="right"/>
    </xf>
    <xf numFmtId="165" fontId="25" fillId="0" borderId="1" xfId="0" applyNumberFormat="1" applyFont="1" applyBorder="1"/>
    <xf numFmtId="0" fontId="6" fillId="0" borderId="0" xfId="3" applyFont="1" applyBorder="1" applyAlignment="1">
      <alignment horizontal="right" vertical="center"/>
    </xf>
    <xf numFmtId="0" fontId="22" fillId="0" borderId="0" xfId="0" applyFont="1" applyAlignment="1">
      <alignment horizontal="center" wrapText="1"/>
    </xf>
    <xf numFmtId="0" fontId="32" fillId="0" borderId="0" xfId="0" applyFont="1" applyAlignment="1">
      <alignment horizontal="center" wrapText="1"/>
    </xf>
    <xf numFmtId="14" fontId="5" fillId="0" borderId="1" xfId="0" applyNumberFormat="1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4" fontId="5" fillId="0" borderId="1" xfId="0" applyNumberFormat="1" applyFont="1" applyBorder="1" applyAlignment="1">
      <alignment horizontal="left" wrapText="1"/>
    </xf>
    <xf numFmtId="0" fontId="4" fillId="0" borderId="1" xfId="3" applyFont="1" applyBorder="1" applyAlignment="1">
      <alignment horizontal="left" vertical="center" wrapText="1"/>
    </xf>
    <xf numFmtId="0" fontId="4" fillId="0" borderId="4" xfId="3" applyFont="1" applyBorder="1" applyAlignment="1">
      <alignment horizontal="left" vertical="center" wrapText="1"/>
    </xf>
    <xf numFmtId="0" fontId="4" fillId="0" borderId="8" xfId="3" applyFont="1" applyBorder="1" applyAlignment="1">
      <alignment horizontal="left" vertical="center" wrapText="1"/>
    </xf>
    <xf numFmtId="0" fontId="4" fillId="0" borderId="5" xfId="3" applyFont="1" applyBorder="1" applyAlignment="1">
      <alignment horizontal="left" vertical="center" wrapText="1"/>
    </xf>
    <xf numFmtId="0" fontId="19" fillId="0" borderId="3" xfId="3" applyFont="1" applyBorder="1" applyAlignment="1">
      <alignment horizontal="center" vertical="top" wrapText="1"/>
    </xf>
    <xf numFmtId="0" fontId="3" fillId="0" borderId="0" xfId="3" applyFont="1" applyBorder="1" applyAlignment="1">
      <alignment horizontal="center"/>
    </xf>
    <xf numFmtId="0" fontId="19" fillId="0" borderId="0" xfId="3" applyFont="1" applyBorder="1" applyAlignment="1">
      <alignment horizontal="center"/>
    </xf>
    <xf numFmtId="0" fontId="19" fillId="0" borderId="2" xfId="3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 wrapText="1"/>
    </xf>
    <xf numFmtId="0" fontId="16" fillId="0" borderId="6" xfId="3" applyFont="1" applyBorder="1" applyAlignment="1">
      <alignment horizontal="center" vertical="center" wrapText="1"/>
    </xf>
    <xf numFmtId="0" fontId="16" fillId="0" borderId="3" xfId="3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 wrapText="1"/>
    </xf>
    <xf numFmtId="0" fontId="12" fillId="0" borderId="0" xfId="3" applyFont="1" applyBorder="1" applyAlignment="1">
      <alignment horizontal="left" wrapText="1"/>
    </xf>
    <xf numFmtId="0" fontId="18" fillId="0" borderId="1" xfId="3" applyFont="1" applyBorder="1" applyAlignment="1">
      <alignment horizontal="center" vertical="center" wrapText="1"/>
    </xf>
    <xf numFmtId="0" fontId="18" fillId="0" borderId="4" xfId="3" applyFont="1" applyBorder="1" applyAlignment="1">
      <alignment horizontal="center" vertical="center" wrapText="1"/>
    </xf>
    <xf numFmtId="0" fontId="18" fillId="0" borderId="8" xfId="3" applyFont="1" applyBorder="1" applyAlignment="1">
      <alignment horizontal="center" vertical="center" wrapText="1"/>
    </xf>
    <xf numFmtId="0" fontId="18" fillId="0" borderId="5" xfId="3" applyFont="1" applyBorder="1" applyAlignment="1">
      <alignment horizontal="center" vertical="center" wrapText="1"/>
    </xf>
    <xf numFmtId="0" fontId="26" fillId="0" borderId="0" xfId="3" applyFont="1" applyBorder="1" applyAlignment="1">
      <alignment horizontal="center" vertical="center"/>
    </xf>
    <xf numFmtId="0" fontId="22" fillId="0" borderId="1" xfId="3" applyFont="1" applyBorder="1" applyAlignment="1">
      <alignment horizontal="center" vertical="center" wrapText="1"/>
    </xf>
    <xf numFmtId="0" fontId="22" fillId="0" borderId="6" xfId="3" applyFont="1" applyBorder="1" applyAlignment="1">
      <alignment horizontal="center" vertical="center" wrapText="1"/>
    </xf>
    <xf numFmtId="0" fontId="22" fillId="0" borderId="7" xfId="3" applyFont="1" applyBorder="1" applyAlignment="1">
      <alignment horizontal="center" vertical="center" wrapText="1"/>
    </xf>
    <xf numFmtId="0" fontId="22" fillId="0" borderId="3" xfId="3" applyFont="1" applyBorder="1" applyAlignment="1">
      <alignment horizontal="center" vertical="center" wrapText="1"/>
    </xf>
    <xf numFmtId="4" fontId="22" fillId="0" borderId="1" xfId="3" applyNumberFormat="1" applyFont="1" applyBorder="1" applyAlignment="1">
      <alignment horizontal="center" vertical="center" wrapText="1"/>
    </xf>
    <xf numFmtId="2" fontId="22" fillId="0" borderId="1" xfId="3" applyNumberFormat="1" applyFont="1" applyFill="1" applyBorder="1" applyAlignment="1">
      <alignment horizontal="center" vertical="center" wrapText="1"/>
    </xf>
    <xf numFmtId="0" fontId="18" fillId="0" borderId="6" xfId="3" applyFont="1" applyBorder="1" applyAlignment="1">
      <alignment horizontal="center" vertical="center" wrapText="1"/>
    </xf>
    <xf numFmtId="0" fontId="18" fillId="0" borderId="7" xfId="3" applyFont="1" applyBorder="1" applyAlignment="1">
      <alignment horizontal="center" vertical="center" wrapText="1"/>
    </xf>
    <xf numFmtId="0" fontId="18" fillId="0" borderId="3" xfId="3" applyFont="1" applyBorder="1" applyAlignment="1">
      <alignment horizontal="center" vertical="center" wrapText="1"/>
    </xf>
    <xf numFmtId="0" fontId="21" fillId="0" borderId="0" xfId="3" applyFont="1" applyBorder="1" applyAlignment="1">
      <alignment horizontal="center" vertical="center" wrapText="1"/>
    </xf>
    <xf numFmtId="0" fontId="21" fillId="0" borderId="0" xfId="3" applyFont="1" applyBorder="1" applyAlignment="1">
      <alignment horizontal="right" vertical="center" wrapText="1"/>
    </xf>
    <xf numFmtId="0" fontId="5" fillId="2" borderId="0" xfId="0" applyFont="1" applyFill="1" applyAlignment="1">
      <alignment horizontal="left" wrapText="1"/>
    </xf>
    <xf numFmtId="0" fontId="23" fillId="2" borderId="0" xfId="0" applyFont="1" applyFill="1" applyAlignment="1">
      <alignment horizontal="center" wrapText="1"/>
    </xf>
    <xf numFmtId="0" fontId="32" fillId="2" borderId="0" xfId="0" applyFont="1" applyFill="1" applyAlignment="1">
      <alignment wrapText="1"/>
    </xf>
    <xf numFmtId="43" fontId="32" fillId="2" borderId="0" xfId="0" applyNumberFormat="1" applyFont="1" applyFill="1" applyAlignment="1">
      <alignment wrapText="1"/>
    </xf>
    <xf numFmtId="0" fontId="5" fillId="2" borderId="0" xfId="0" applyFont="1" applyFill="1" applyAlignment="1">
      <alignment horizontal="justify" wrapText="1"/>
    </xf>
    <xf numFmtId="0" fontId="5" fillId="2" borderId="1" xfId="0" applyFont="1" applyFill="1" applyBorder="1" applyAlignment="1">
      <alignment horizontal="center" wrapText="1"/>
    </xf>
    <xf numFmtId="43" fontId="5" fillId="2" borderId="1" xfId="0" applyNumberFormat="1" applyFont="1" applyFill="1" applyBorder="1" applyAlignment="1">
      <alignment horizontal="center" vertical="top" wrapText="1"/>
    </xf>
    <xf numFmtId="0" fontId="32" fillId="2" borderId="1" xfId="0" applyFont="1" applyFill="1" applyBorder="1" applyAlignment="1">
      <alignment horizontal="center" wrapText="1"/>
    </xf>
    <xf numFmtId="43" fontId="32" fillId="2" borderId="1" xfId="0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vertical="top" wrapText="1"/>
    </xf>
    <xf numFmtId="43" fontId="5" fillId="2" borderId="1" xfId="0" applyNumberFormat="1" applyFont="1" applyFill="1" applyBorder="1" applyAlignment="1">
      <alignment horizontal="center" vertical="top" wrapText="1"/>
    </xf>
    <xf numFmtId="0" fontId="32" fillId="2" borderId="1" xfId="0" applyFont="1" applyFill="1" applyBorder="1" applyAlignment="1">
      <alignment wrapText="1"/>
    </xf>
    <xf numFmtId="43" fontId="31" fillId="2" borderId="1" xfId="0" applyNumberFormat="1" applyFont="1" applyFill="1" applyBorder="1" applyAlignment="1">
      <alignment horizontal="center" vertical="top" wrapText="1"/>
    </xf>
    <xf numFmtId="0" fontId="32" fillId="2" borderId="0" xfId="0" applyFont="1" applyFill="1" applyBorder="1" applyAlignment="1">
      <alignment wrapText="1"/>
    </xf>
    <xf numFmtId="43" fontId="31" fillId="2" borderId="0" xfId="0" applyNumberFormat="1" applyFont="1" applyFill="1" applyBorder="1" applyAlignment="1">
      <alignment horizontal="center" vertical="top" wrapText="1"/>
    </xf>
    <xf numFmtId="43" fontId="5" fillId="2" borderId="1" xfId="0" applyNumberFormat="1" applyFont="1" applyFill="1" applyBorder="1" applyAlignment="1">
      <alignment wrapText="1"/>
    </xf>
    <xf numFmtId="43" fontId="5" fillId="2" borderId="1" xfId="0" applyNumberFormat="1" applyFont="1" applyFill="1" applyBorder="1" applyAlignment="1">
      <alignment horizontal="center" wrapText="1"/>
    </xf>
    <xf numFmtId="0" fontId="32" fillId="2" borderId="9" xfId="0" applyFont="1" applyFill="1" applyBorder="1" applyAlignment="1">
      <alignment wrapText="1"/>
    </xf>
    <xf numFmtId="43" fontId="31" fillId="2" borderId="9" xfId="0" applyNumberFormat="1" applyFont="1" applyFill="1" applyBorder="1" applyAlignment="1">
      <alignment horizontal="center" vertical="top" wrapText="1"/>
    </xf>
  </cellXfs>
  <cellStyles count="4">
    <cellStyle name="TableStyleLight1" xfId="2"/>
    <cellStyle name="Гиперссылка" xfId="1" builtinId="8"/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tabSelected="1" workbookViewId="0">
      <selection activeCell="D14" sqref="D14"/>
    </sheetView>
  </sheetViews>
  <sheetFormatPr defaultRowHeight="12.75" x14ac:dyDescent="0.2"/>
  <cols>
    <col min="1" max="1" width="40.7109375" style="68" customWidth="1"/>
    <col min="2" max="2" width="9.140625" style="68"/>
    <col min="3" max="3" width="14.42578125" style="68" customWidth="1"/>
    <col min="4" max="4" width="9.140625" style="68"/>
    <col min="5" max="5" width="11.28515625" style="68" bestFit="1" customWidth="1"/>
    <col min="6" max="6" width="14.5703125" style="68" customWidth="1"/>
    <col min="7" max="7" width="9.140625" style="68"/>
    <col min="8" max="8" width="21.7109375" style="68" customWidth="1"/>
  </cols>
  <sheetData>
    <row r="2" spans="1:8" ht="21" x14ac:dyDescent="0.2">
      <c r="G2" s="3" t="s">
        <v>54</v>
      </c>
      <c r="H2" s="83"/>
    </row>
    <row r="3" spans="1:8" ht="20.25" customHeight="1" x14ac:dyDescent="0.2"/>
    <row r="4" spans="1:8" ht="20.25" customHeight="1" x14ac:dyDescent="0.3">
      <c r="A4" s="84" t="s">
        <v>0</v>
      </c>
      <c r="B4" s="85"/>
      <c r="C4" s="85"/>
      <c r="D4" s="85"/>
      <c r="E4" s="85"/>
      <c r="F4" s="85"/>
      <c r="G4" s="85"/>
      <c r="H4" s="85"/>
    </row>
    <row r="5" spans="1:8" ht="39" customHeight="1" x14ac:dyDescent="0.25">
      <c r="A5" s="69" t="s">
        <v>1</v>
      </c>
      <c r="B5" s="87" t="s">
        <v>72</v>
      </c>
      <c r="C5" s="87"/>
      <c r="D5" s="87"/>
      <c r="E5" s="87"/>
      <c r="F5" s="87"/>
      <c r="G5" s="87"/>
      <c r="H5" s="87"/>
    </row>
    <row r="6" spans="1:8" ht="20.25" customHeight="1" x14ac:dyDescent="0.25">
      <c r="A6" s="69" t="s">
        <v>2</v>
      </c>
      <c r="B6" s="89" t="s">
        <v>51</v>
      </c>
      <c r="C6" s="87"/>
      <c r="D6" s="87"/>
      <c r="E6" s="87"/>
      <c r="F6" s="87"/>
      <c r="G6" s="87"/>
      <c r="H6" s="87"/>
    </row>
    <row r="7" spans="1:8" ht="35.25" customHeight="1" x14ac:dyDescent="0.25">
      <c r="A7" s="69" t="s">
        <v>3</v>
      </c>
      <c r="B7" s="89" t="s">
        <v>33</v>
      </c>
      <c r="C7" s="87"/>
      <c r="D7" s="87"/>
      <c r="E7" s="87"/>
      <c r="F7" s="87"/>
      <c r="G7" s="87"/>
      <c r="H7" s="87"/>
    </row>
    <row r="8" spans="1:8" ht="17.25" customHeight="1" x14ac:dyDescent="0.25">
      <c r="A8" s="69" t="s">
        <v>4</v>
      </c>
      <c r="B8" s="88">
        <f>'Приложение 2.1.'!K9</f>
        <v>52060</v>
      </c>
      <c r="C8" s="87"/>
      <c r="D8" s="87"/>
      <c r="E8" s="87"/>
      <c r="F8" s="87"/>
      <c r="G8" s="87"/>
      <c r="H8" s="87"/>
    </row>
    <row r="9" spans="1:8" ht="15.75" customHeight="1" x14ac:dyDescent="0.25">
      <c r="A9" s="69" t="s">
        <v>5</v>
      </c>
      <c r="B9" s="90" t="s">
        <v>53</v>
      </c>
      <c r="C9" s="91"/>
      <c r="D9" s="91"/>
      <c r="E9" s="91"/>
      <c r="F9" s="91"/>
      <c r="G9" s="91"/>
      <c r="H9" s="92"/>
    </row>
    <row r="10" spans="1:8" ht="15.75" x14ac:dyDescent="0.25">
      <c r="A10" s="69" t="s">
        <v>6</v>
      </c>
      <c r="B10" s="86">
        <v>44354</v>
      </c>
      <c r="C10" s="87"/>
      <c r="D10" s="87"/>
      <c r="E10" s="87"/>
      <c r="F10" s="87"/>
      <c r="G10" s="87"/>
      <c r="H10" s="87"/>
    </row>
  </sheetData>
  <mergeCells count="8">
    <mergeCell ref="G2:H2"/>
    <mergeCell ref="A4:H4"/>
    <mergeCell ref="B10:H10"/>
    <mergeCell ref="B8:H8"/>
    <mergeCell ref="B5:H5"/>
    <mergeCell ref="B6:H6"/>
    <mergeCell ref="B7:H7"/>
    <mergeCell ref="B9:H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30"/>
  <sheetViews>
    <sheetView zoomScale="40" zoomScaleNormal="40" zoomScaleSheetLayoutView="50" zoomScalePageLayoutView="60" workbookViewId="0">
      <pane xSplit="4" ySplit="7" topLeftCell="E8" activePane="bottomRight" state="frozen"/>
      <selection pane="topRight" activeCell="E1" sqref="E1"/>
      <selection pane="bottomLeft" activeCell="A9" sqref="A9"/>
      <selection pane="bottomRight" activeCell="I12" sqref="I12"/>
    </sheetView>
  </sheetViews>
  <sheetFormatPr defaultRowHeight="15" x14ac:dyDescent="0.25"/>
  <cols>
    <col min="1" max="1" width="6.28515625" style="1" customWidth="1"/>
    <col min="2" max="2" width="66.85546875" style="1" customWidth="1"/>
    <col min="3" max="3" width="14.140625" style="1" customWidth="1"/>
    <col min="4" max="4" width="18.28515625" style="1" customWidth="1"/>
    <col min="5" max="5" width="22.5703125" style="1" customWidth="1"/>
    <col min="6" max="6" width="22.28515625" style="1" customWidth="1"/>
    <col min="7" max="7" width="21.7109375" style="1" customWidth="1"/>
    <col min="8" max="8" width="24.85546875" style="1" customWidth="1"/>
    <col min="9" max="9" width="17.140625" style="1" customWidth="1"/>
    <col min="10" max="10" width="19.140625" style="1" customWidth="1"/>
    <col min="11" max="11" width="24.85546875" style="1" customWidth="1"/>
    <col min="12" max="12" width="9.140625" style="1"/>
    <col min="13" max="251" width="8.7109375" style="1"/>
  </cols>
  <sheetData>
    <row r="1" spans="1:12" ht="24.75" customHeight="1" x14ac:dyDescent="0.25">
      <c r="J1" s="94"/>
      <c r="K1" s="94"/>
    </row>
    <row r="2" spans="1:12" ht="12.75" customHeight="1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2" ht="23.25" customHeight="1" x14ac:dyDescent="0.3">
      <c r="A3" s="19"/>
      <c r="B3" s="19"/>
      <c r="C3" s="19"/>
      <c r="D3" s="19"/>
      <c r="E3" s="19"/>
      <c r="F3" s="19"/>
      <c r="G3" s="19"/>
      <c r="H3" s="19"/>
      <c r="I3" s="19"/>
      <c r="J3" s="95" t="s">
        <v>30</v>
      </c>
      <c r="K3" s="95"/>
    </row>
    <row r="4" spans="1:12" ht="37.5" customHeight="1" x14ac:dyDescent="0.25">
      <c r="A4" s="96" t="s">
        <v>7</v>
      </c>
      <c r="B4" s="96"/>
      <c r="C4" s="96"/>
      <c r="D4" s="96"/>
      <c r="E4" s="96"/>
      <c r="F4" s="96"/>
      <c r="G4" s="96"/>
      <c r="H4" s="96"/>
      <c r="I4" s="96"/>
      <c r="J4" s="96"/>
      <c r="K4" s="96"/>
    </row>
    <row r="5" spans="1:12" ht="70.5" customHeight="1" x14ac:dyDescent="0.25">
      <c r="A5" s="97" t="s">
        <v>8</v>
      </c>
      <c r="B5" s="98" t="s">
        <v>9</v>
      </c>
      <c r="C5" s="97" t="s">
        <v>29</v>
      </c>
      <c r="D5" s="97" t="s">
        <v>10</v>
      </c>
      <c r="E5" s="97" t="s">
        <v>11</v>
      </c>
      <c r="F5" s="97"/>
      <c r="G5" s="97"/>
      <c r="H5" s="97"/>
      <c r="I5" s="98" t="s">
        <v>17</v>
      </c>
      <c r="J5" s="97" t="s">
        <v>12</v>
      </c>
      <c r="K5" s="97" t="s">
        <v>40</v>
      </c>
    </row>
    <row r="6" spans="1:12" ht="86.25" customHeight="1" x14ac:dyDescent="0.25">
      <c r="A6" s="97"/>
      <c r="B6" s="99"/>
      <c r="C6" s="97"/>
      <c r="D6" s="97"/>
      <c r="E6" s="29" t="s">
        <v>13</v>
      </c>
      <c r="F6" s="58" t="s">
        <v>14</v>
      </c>
      <c r="G6" s="56" t="s">
        <v>15</v>
      </c>
      <c r="H6" s="29" t="s">
        <v>16</v>
      </c>
      <c r="I6" s="99"/>
      <c r="J6" s="97"/>
      <c r="K6" s="97"/>
    </row>
    <row r="7" spans="1:12" ht="30" customHeight="1" x14ac:dyDescent="0.25">
      <c r="A7" s="23">
        <v>1</v>
      </c>
      <c r="B7" s="23">
        <v>2</v>
      </c>
      <c r="C7" s="23">
        <v>3</v>
      </c>
      <c r="D7" s="23">
        <v>5</v>
      </c>
      <c r="E7" s="23">
        <v>6</v>
      </c>
      <c r="F7" s="23">
        <v>7</v>
      </c>
      <c r="G7" s="41">
        <v>8</v>
      </c>
      <c r="H7" s="23">
        <v>9</v>
      </c>
      <c r="I7" s="23">
        <v>10</v>
      </c>
      <c r="J7" s="23">
        <v>11</v>
      </c>
      <c r="K7" s="23">
        <v>12</v>
      </c>
    </row>
    <row r="8" spans="1:12" s="2" customFormat="1" ht="53.25" customHeight="1" x14ac:dyDescent="0.2">
      <c r="A8" s="53">
        <v>1</v>
      </c>
      <c r="B8" s="62" t="str">
        <f>'Приложение 2.3.'!B10</f>
        <v>Проведение ремонтных работ</v>
      </c>
      <c r="C8" s="52" t="s">
        <v>35</v>
      </c>
      <c r="D8" s="52">
        <v>1</v>
      </c>
      <c r="E8" s="17">
        <f>'Приложение 2.3.'!I10</f>
        <v>52060</v>
      </c>
      <c r="F8" s="53"/>
      <c r="G8" s="53"/>
      <c r="H8" s="48"/>
      <c r="I8" s="49"/>
      <c r="J8" s="48">
        <f>ROUND(AVERAGE(E8,H8),2)</f>
        <v>52060</v>
      </c>
      <c r="K8" s="18">
        <f t="shared" ref="K8" si="0">ROUND(D8*J8,2)</f>
        <v>52060</v>
      </c>
    </row>
    <row r="9" spans="1:12" s="2" customFormat="1" ht="53.25" customHeight="1" x14ac:dyDescent="0.2">
      <c r="A9" s="40"/>
      <c r="B9" s="40"/>
      <c r="C9" s="40"/>
      <c r="D9" s="40"/>
      <c r="E9" s="40"/>
      <c r="F9" s="40"/>
      <c r="G9" s="40"/>
      <c r="H9" s="40"/>
      <c r="I9" s="93" t="s">
        <v>52</v>
      </c>
      <c r="J9" s="93"/>
      <c r="K9" s="67">
        <f>SUM(K8:K8)</f>
        <v>52060</v>
      </c>
    </row>
    <row r="10" spans="1:12" s="2" customFormat="1" ht="87.75" customHeight="1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2" s="2" customFormat="1" ht="87.75" customHeight="1" x14ac:dyDescent="0.3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2" s="2" customFormat="1" ht="87.75" customHeight="1" x14ac:dyDescent="0.3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</row>
    <row r="13" spans="1:12" s="2" customFormat="1" ht="87.75" customHeight="1" x14ac:dyDescent="0.3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</row>
    <row r="14" spans="1:12" ht="87.75" customHeight="1" x14ac:dyDescent="0.3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</row>
    <row r="15" spans="1:12" ht="87.75" customHeight="1" x14ac:dyDescent="0.3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40"/>
    </row>
    <row r="16" spans="1:12" ht="87.75" customHeight="1" x14ac:dyDescent="0.3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40"/>
    </row>
    <row r="17" spans="1:12" ht="87.75" customHeight="1" x14ac:dyDescent="0.3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40"/>
    </row>
    <row r="18" spans="1:12" ht="87.75" customHeight="1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</row>
    <row r="19" spans="1:12" ht="87.75" customHeight="1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</row>
    <row r="20" spans="1:12" ht="87.75" customHeight="1" x14ac:dyDescent="0.3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</row>
    <row r="21" spans="1:12" ht="87.75" customHeight="1" x14ac:dyDescent="0.3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</row>
    <row r="22" spans="1:12" ht="87.75" customHeight="1" x14ac:dyDescent="0.3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</row>
    <row r="23" spans="1:12" ht="87.75" customHeight="1" x14ac:dyDescent="0.3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</row>
    <row r="24" spans="1:12" ht="20.25" x14ac:dyDescent="0.3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</row>
    <row r="25" spans="1:12" ht="20.25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</row>
    <row r="26" spans="1:12" ht="20.25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</row>
    <row r="27" spans="1:12" ht="20.25" x14ac:dyDescent="0.3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</row>
    <row r="28" spans="1:12" ht="20.25" x14ac:dyDescent="0.3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</row>
    <row r="29" spans="1:12" ht="20.25" x14ac:dyDescent="0.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</row>
    <row r="30" spans="1:12" ht="20.25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</row>
  </sheetData>
  <mergeCells count="12">
    <mergeCell ref="I9:J9"/>
    <mergeCell ref="J1:K1"/>
    <mergeCell ref="J3:K3"/>
    <mergeCell ref="A4:K4"/>
    <mergeCell ref="A5:A6"/>
    <mergeCell ref="B5:B6"/>
    <mergeCell ref="C5:C6"/>
    <mergeCell ref="D5:D6"/>
    <mergeCell ref="E5:H5"/>
    <mergeCell ref="J5:J6"/>
    <mergeCell ref="K5:K6"/>
    <mergeCell ref="I5:I6"/>
  </mergeCells>
  <pageMargins left="0.23622047244094491" right="0.23622047244094491" top="0.74803149606299213" bottom="0.74803149606299213" header="0.31496062992125984" footer="0.31496062992125984"/>
  <pageSetup paperSize="9" scale="55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9"/>
  <sheetViews>
    <sheetView zoomScale="50" zoomScaleNormal="50" zoomScalePageLayoutView="60" workbookViewId="0">
      <pane xSplit="4" ySplit="12" topLeftCell="E13" activePane="bottomRight" state="frozen"/>
      <selection pane="topRight" activeCell="E1" sqref="E1"/>
      <selection pane="bottomLeft" activeCell="A10" sqref="A10"/>
      <selection pane="bottomRight" activeCell="J24" sqref="J24"/>
    </sheetView>
  </sheetViews>
  <sheetFormatPr defaultColWidth="9.140625" defaultRowHeight="14.25" x14ac:dyDescent="0.2"/>
  <cols>
    <col min="1" max="1" width="7.42578125" style="4"/>
    <col min="2" max="2" width="62.7109375" style="54" customWidth="1"/>
    <col min="3" max="3" width="48.7109375" style="4" customWidth="1"/>
    <col min="4" max="4" width="19.140625" style="4"/>
    <col min="5" max="5" width="19.85546875" style="4" customWidth="1"/>
    <col min="6" max="6" width="0" style="4" hidden="1"/>
    <col min="7" max="7" width="16.28515625" style="4" customWidth="1"/>
    <col min="8" max="8" width="0" style="4" hidden="1"/>
    <col min="9" max="9" width="19.42578125" style="4" customWidth="1"/>
    <col min="10" max="10" width="23" style="4" customWidth="1"/>
    <col min="11" max="12" width="19" style="4" customWidth="1"/>
    <col min="13" max="13" width="9.28515625" style="4"/>
    <col min="14" max="14" width="28.85546875" style="4"/>
    <col min="15" max="256" width="9.28515625" style="4"/>
    <col min="257" max="16384" width="9.140625" style="7"/>
  </cols>
  <sheetData>
    <row r="1" spans="1:15" ht="22.5" hidden="1" customHeight="1" x14ac:dyDescent="0.2">
      <c r="C1" s="5"/>
      <c r="D1" s="5"/>
      <c r="E1" s="5"/>
      <c r="F1" s="5"/>
      <c r="G1" s="5"/>
      <c r="H1" s="5"/>
      <c r="I1" s="5"/>
      <c r="J1" s="5"/>
      <c r="L1" s="6"/>
      <c r="M1" s="5"/>
      <c r="N1" s="5"/>
      <c r="O1" s="5"/>
    </row>
    <row r="2" spans="1:15" ht="24" hidden="1" customHeight="1" x14ac:dyDescent="0.2">
      <c r="C2" s="8"/>
      <c r="D2" s="5"/>
      <c r="E2" s="5"/>
      <c r="F2" s="5"/>
      <c r="G2" s="5"/>
      <c r="H2" s="5"/>
      <c r="I2" s="5"/>
      <c r="J2" s="5"/>
      <c r="L2" s="6"/>
      <c r="M2" s="5"/>
      <c r="N2" s="5"/>
      <c r="O2" s="5"/>
    </row>
    <row r="3" spans="1:15" hidden="1" x14ac:dyDescent="0.2">
      <c r="C3" s="9"/>
    </row>
    <row r="4" spans="1:15" ht="18" hidden="1" x14ac:dyDescent="0.25">
      <c r="A4" s="101" t="s">
        <v>18</v>
      </c>
      <c r="B4" s="101"/>
      <c r="C4" s="101"/>
      <c r="D4" s="101"/>
      <c r="E4" s="101"/>
      <c r="F4" s="101"/>
      <c r="G4" s="101"/>
      <c r="H4" s="101"/>
      <c r="I4" s="101"/>
      <c r="J4" s="101"/>
    </row>
    <row r="5" spans="1:15" hidden="1" x14ac:dyDescent="0.2"/>
    <row r="6" spans="1:15" hidden="1" x14ac:dyDescent="0.2"/>
    <row r="7" spans="1:15" ht="32.25" customHeight="1" x14ac:dyDescent="0.2">
      <c r="L7" s="57" t="s">
        <v>31</v>
      </c>
    </row>
    <row r="8" spans="1:15" ht="43.5" customHeight="1" x14ac:dyDescent="0.3">
      <c r="A8" s="20"/>
      <c r="B8" s="20"/>
      <c r="C8" s="106" t="s">
        <v>18</v>
      </c>
      <c r="D8" s="106"/>
      <c r="E8" s="106"/>
      <c r="F8" s="106"/>
      <c r="G8" s="106"/>
      <c r="H8" s="106"/>
      <c r="I8" s="106"/>
      <c r="J8" s="106"/>
      <c r="K8" s="106"/>
      <c r="L8" s="106"/>
    </row>
    <row r="9" spans="1:15" ht="21.75" customHeight="1" x14ac:dyDescent="0.3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4"/>
    </row>
    <row r="10" spans="1:15" s="10" customFormat="1" ht="54.75" customHeight="1" x14ac:dyDescent="0.2">
      <c r="A10" s="102" t="s">
        <v>8</v>
      </c>
      <c r="B10" s="103" t="s">
        <v>37</v>
      </c>
      <c r="C10" s="104"/>
      <c r="D10" s="105"/>
      <c r="E10" s="102" t="s">
        <v>21</v>
      </c>
      <c r="F10" s="102"/>
      <c r="G10" s="102"/>
      <c r="H10" s="102"/>
      <c r="I10" s="102"/>
      <c r="J10" s="102" t="s">
        <v>38</v>
      </c>
      <c r="K10" s="102" t="s">
        <v>12</v>
      </c>
      <c r="L10" s="102" t="s">
        <v>22</v>
      </c>
    </row>
    <row r="11" spans="1:15" s="10" customFormat="1" ht="147" customHeight="1" x14ac:dyDescent="0.2">
      <c r="A11" s="102"/>
      <c r="B11" s="55" t="s">
        <v>9</v>
      </c>
      <c r="C11" s="55" t="s">
        <v>19</v>
      </c>
      <c r="D11" s="55" t="s">
        <v>20</v>
      </c>
      <c r="E11" s="102" t="s">
        <v>23</v>
      </c>
      <c r="F11" s="102"/>
      <c r="G11" s="102" t="s">
        <v>24</v>
      </c>
      <c r="H11" s="102"/>
      <c r="I11" s="26" t="s">
        <v>25</v>
      </c>
      <c r="J11" s="102"/>
      <c r="K11" s="102"/>
      <c r="L11" s="102"/>
    </row>
    <row r="12" spans="1:15" s="45" customFormat="1" ht="33.75" customHeight="1" x14ac:dyDescent="0.2">
      <c r="A12" s="42">
        <v>1</v>
      </c>
      <c r="B12" s="42">
        <v>2</v>
      </c>
      <c r="C12" s="43">
        <v>3</v>
      </c>
      <c r="D12" s="43">
        <v>4</v>
      </c>
      <c r="E12" s="100">
        <v>5</v>
      </c>
      <c r="F12" s="100"/>
      <c r="G12" s="100">
        <v>6</v>
      </c>
      <c r="H12" s="100"/>
      <c r="I12" s="43">
        <v>7</v>
      </c>
      <c r="J12" s="43">
        <v>8</v>
      </c>
      <c r="K12" s="44">
        <v>9</v>
      </c>
      <c r="L12" s="44">
        <v>10</v>
      </c>
    </row>
    <row r="13" spans="1:15" s="11" customFormat="1" ht="23.25" customHeight="1" x14ac:dyDescent="0.2">
      <c r="A13" s="107">
        <v>1</v>
      </c>
      <c r="B13" s="108"/>
      <c r="C13" s="66"/>
      <c r="D13" s="63"/>
      <c r="E13" s="107"/>
      <c r="F13" s="107"/>
      <c r="G13" s="107"/>
      <c r="H13" s="107"/>
      <c r="I13" s="61"/>
      <c r="J13" s="47"/>
      <c r="K13" s="111"/>
      <c r="L13" s="112"/>
      <c r="N13" s="12"/>
    </row>
    <row r="14" spans="1:15" s="11" customFormat="1" ht="23.25" customHeight="1" x14ac:dyDescent="0.2">
      <c r="A14" s="107"/>
      <c r="B14" s="109"/>
      <c r="C14" s="66"/>
      <c r="D14" s="63"/>
      <c r="E14" s="107"/>
      <c r="F14" s="107"/>
      <c r="G14" s="107"/>
      <c r="H14" s="107"/>
      <c r="I14" s="21"/>
      <c r="J14" s="47"/>
      <c r="K14" s="111"/>
      <c r="L14" s="112"/>
      <c r="N14" s="13"/>
    </row>
    <row r="15" spans="1:15" s="11" customFormat="1" ht="23.25" customHeight="1" x14ac:dyDescent="0.2">
      <c r="A15" s="107"/>
      <c r="B15" s="110"/>
      <c r="C15" s="66"/>
      <c r="D15" s="63"/>
      <c r="E15" s="107"/>
      <c r="F15" s="107"/>
      <c r="G15" s="107"/>
      <c r="H15" s="107"/>
      <c r="I15" s="61"/>
      <c r="J15" s="47"/>
      <c r="K15" s="111"/>
      <c r="L15" s="112"/>
      <c r="N15" s="12"/>
    </row>
    <row r="16" spans="1:15" ht="23.25" customHeight="1" x14ac:dyDescent="0.2">
      <c r="K16" s="65"/>
    </row>
    <row r="17" spans="11:11" x14ac:dyDescent="0.2">
      <c r="K17" s="65"/>
    </row>
    <row r="18" spans="11:11" x14ac:dyDescent="0.2">
      <c r="K18" s="65"/>
    </row>
    <row r="19" spans="11:11" x14ac:dyDescent="0.2">
      <c r="K19" s="65"/>
    </row>
  </sheetData>
  <mergeCells count="22">
    <mergeCell ref="L13:L15"/>
    <mergeCell ref="E14:F14"/>
    <mergeCell ref="G14:H14"/>
    <mergeCell ref="E15:F15"/>
    <mergeCell ref="G15:H15"/>
    <mergeCell ref="A13:A15"/>
    <mergeCell ref="B13:B15"/>
    <mergeCell ref="E13:F13"/>
    <mergeCell ref="G13:H13"/>
    <mergeCell ref="K13:K15"/>
    <mergeCell ref="E12:F12"/>
    <mergeCell ref="G12:H12"/>
    <mergeCell ref="A4:J4"/>
    <mergeCell ref="A10:A11"/>
    <mergeCell ref="E10:I10"/>
    <mergeCell ref="J10:J11"/>
    <mergeCell ref="B10:D10"/>
    <mergeCell ref="E11:F11"/>
    <mergeCell ref="G11:H11"/>
    <mergeCell ref="C8:L8"/>
    <mergeCell ref="K10:K11"/>
    <mergeCell ref="L10:L11"/>
  </mergeCells>
  <pageMargins left="0.31496062992125984" right="0.31496062992125984" top="0.15748031496062992" bottom="0.15748031496062992" header="0.51181102362204722" footer="0.51181102362204722"/>
  <pageSetup paperSize="9" scale="60" firstPageNumber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60" zoomScaleNormal="60" workbookViewId="0">
      <selection activeCell="G11" sqref="G11"/>
    </sheetView>
  </sheetViews>
  <sheetFormatPr defaultRowHeight="15.75" x14ac:dyDescent="0.25"/>
  <cols>
    <col min="1" max="1" width="8" style="15" customWidth="1"/>
    <col min="2" max="2" width="49" style="15" customWidth="1"/>
    <col min="3" max="3" width="19" style="15" customWidth="1"/>
    <col min="4" max="4" width="45.28515625" style="15" customWidth="1"/>
    <col min="5" max="5" width="15.5703125" style="15" customWidth="1"/>
    <col min="6" max="6" width="47.42578125" style="15" customWidth="1"/>
    <col min="7" max="7" width="15.28515625" style="16" customWidth="1"/>
    <col min="8" max="8" width="19.85546875" style="15" customWidth="1"/>
    <col min="9" max="9" width="25.28515625" style="15" customWidth="1"/>
    <col min="10" max="13" width="9.140625" style="15"/>
  </cols>
  <sheetData>
    <row r="1" spans="1:18" x14ac:dyDescent="0.25">
      <c r="I1" s="14"/>
    </row>
    <row r="2" spans="1:18" ht="40.5" customHeight="1" x14ac:dyDescent="0.25">
      <c r="A2" s="31"/>
      <c r="B2" s="31"/>
      <c r="C2" s="31"/>
      <c r="D2" s="31"/>
      <c r="E2" s="31"/>
      <c r="F2" s="31"/>
      <c r="G2" s="32"/>
      <c r="H2" s="117" t="s">
        <v>32</v>
      </c>
      <c r="I2" s="117"/>
    </row>
    <row r="3" spans="1:18" ht="58.5" customHeight="1" x14ac:dyDescent="0.25">
      <c r="A3" s="33"/>
      <c r="B3" s="116" t="s">
        <v>34</v>
      </c>
      <c r="C3" s="116"/>
      <c r="D3" s="116"/>
      <c r="E3" s="116"/>
      <c r="F3" s="116"/>
      <c r="G3" s="116"/>
      <c r="H3" s="116"/>
      <c r="I3" s="33"/>
    </row>
    <row r="4" spans="1:18" ht="53.25" customHeight="1" x14ac:dyDescent="0.25">
      <c r="A4" s="34"/>
      <c r="B4" s="34"/>
      <c r="C4" s="22"/>
      <c r="D4" s="34"/>
      <c r="E4" s="22"/>
      <c r="F4" s="34"/>
      <c r="G4" s="35"/>
      <c r="H4" s="34"/>
      <c r="I4" s="34"/>
    </row>
    <row r="5" spans="1:18" ht="66.75" customHeight="1" x14ac:dyDescent="0.25">
      <c r="A5" s="25" t="s">
        <v>8</v>
      </c>
      <c r="B5" s="102" t="s">
        <v>26</v>
      </c>
      <c r="C5" s="102"/>
      <c r="D5" s="102"/>
      <c r="E5" s="102"/>
      <c r="F5" s="102"/>
      <c r="G5" s="102"/>
      <c r="H5" s="113" t="s">
        <v>39</v>
      </c>
      <c r="I5" s="102" t="s">
        <v>12</v>
      </c>
    </row>
    <row r="6" spans="1:18" ht="41.25" customHeight="1" x14ac:dyDescent="0.25">
      <c r="A6" s="25"/>
      <c r="B6" s="71" t="s">
        <v>79</v>
      </c>
      <c r="C6" s="72"/>
      <c r="D6" s="73" t="s">
        <v>80</v>
      </c>
      <c r="E6" s="73"/>
      <c r="F6" s="73" t="s">
        <v>81</v>
      </c>
      <c r="G6" s="27"/>
      <c r="H6" s="114"/>
      <c r="I6" s="102"/>
    </row>
    <row r="7" spans="1:18" ht="30.75" customHeight="1" x14ac:dyDescent="0.25">
      <c r="A7" s="25"/>
      <c r="B7" s="60"/>
      <c r="C7" s="59"/>
      <c r="D7" s="60"/>
      <c r="E7" s="59"/>
      <c r="F7" s="60"/>
      <c r="G7" s="27"/>
      <c r="H7" s="114"/>
      <c r="I7" s="102"/>
    </row>
    <row r="8" spans="1:18" ht="114.75" customHeight="1" x14ac:dyDescent="0.25">
      <c r="A8" s="25"/>
      <c r="B8" s="26" t="s">
        <v>27</v>
      </c>
      <c r="C8" s="28" t="s">
        <v>28</v>
      </c>
      <c r="D8" s="26" t="s">
        <v>27</v>
      </c>
      <c r="E8" s="28" t="s">
        <v>28</v>
      </c>
      <c r="F8" s="26" t="s">
        <v>27</v>
      </c>
      <c r="G8" s="28" t="s">
        <v>28</v>
      </c>
      <c r="H8" s="115"/>
      <c r="I8" s="102"/>
      <c r="R8" s="3"/>
    </row>
    <row r="9" spans="1:18" ht="24" customHeight="1" x14ac:dyDescent="0.25">
      <c r="A9" s="36">
        <v>1</v>
      </c>
      <c r="B9" s="37">
        <v>2</v>
      </c>
      <c r="C9" s="38">
        <v>3</v>
      </c>
      <c r="D9" s="37">
        <v>4</v>
      </c>
      <c r="E9" s="38">
        <v>5</v>
      </c>
      <c r="F9" s="37">
        <v>6</v>
      </c>
      <c r="G9" s="38">
        <v>7</v>
      </c>
      <c r="H9" s="37">
        <v>14</v>
      </c>
      <c r="I9" s="37">
        <v>15</v>
      </c>
    </row>
    <row r="10" spans="1:18" ht="48" customHeight="1" x14ac:dyDescent="0.25">
      <c r="A10" s="70">
        <v>1</v>
      </c>
      <c r="B10" s="39" t="s">
        <v>76</v>
      </c>
      <c r="C10" s="46">
        <v>50795</v>
      </c>
      <c r="D10" s="30" t="str">
        <f t="shared" ref="D10" si="0">B10</f>
        <v>Проведение ремонтных работ</v>
      </c>
      <c r="E10" s="46">
        <v>51865</v>
      </c>
      <c r="F10" s="30" t="str">
        <f t="shared" ref="F10" si="1">D10</f>
        <v>Проведение ремонтных работ</v>
      </c>
      <c r="G10" s="50">
        <v>53520</v>
      </c>
      <c r="H10" s="51">
        <f t="shared" ref="H10" si="2">STDEVA(C10,E10,G10)/AVERAGE(C10,E10,G10)*100</f>
        <v>2.6371988246520943</v>
      </c>
      <c r="I10" s="51">
        <f t="shared" ref="I10" si="3">ROUND(AVERAGE(C10,E10,G10),2)</f>
        <v>52060</v>
      </c>
    </row>
    <row r="11" spans="1:18" ht="18.75" x14ac:dyDescent="0.3">
      <c r="H11" s="81" t="s">
        <v>56</v>
      </c>
      <c r="I11" s="82">
        <f>SUM(I10:I10)</f>
        <v>52060</v>
      </c>
    </row>
    <row r="12" spans="1:18" ht="18.75" x14ac:dyDescent="0.3">
      <c r="H12" s="80"/>
      <c r="I12" s="80"/>
    </row>
    <row r="13" spans="1:18" ht="18.75" x14ac:dyDescent="0.3">
      <c r="H13" s="80"/>
      <c r="I13" s="80"/>
    </row>
    <row r="14" spans="1:18" ht="18.75" x14ac:dyDescent="0.3">
      <c r="H14" s="80"/>
      <c r="I14" s="80"/>
    </row>
  </sheetData>
  <autoFilter ref="A9:R10"/>
  <mergeCells count="5">
    <mergeCell ref="H5:H8"/>
    <mergeCell ref="B5:G5"/>
    <mergeCell ref="I5:I8"/>
    <mergeCell ref="B3:H3"/>
    <mergeCell ref="H2:I2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4"/>
  <sheetViews>
    <sheetView view="pageBreakPreview" topLeftCell="A4" zoomScale="60" zoomScaleNormal="100" workbookViewId="0">
      <selection activeCell="B16" sqref="B16"/>
    </sheetView>
  </sheetViews>
  <sheetFormatPr defaultRowHeight="12.75" x14ac:dyDescent="0.2"/>
  <cols>
    <col min="1" max="1" width="9.140625" style="120"/>
    <col min="2" max="2" width="44.5703125" style="120" customWidth="1"/>
    <col min="3" max="4" width="9.140625" style="120"/>
    <col min="5" max="5" width="15.42578125" style="121" customWidth="1"/>
    <col min="6" max="6" width="14.28515625" style="121" customWidth="1"/>
    <col min="7" max="7" width="9.140625" style="77"/>
    <col min="8" max="8" width="4.85546875" style="120" customWidth="1"/>
    <col min="9" max="9" width="45.140625" style="120" customWidth="1"/>
    <col min="10" max="11" width="9.140625" style="120"/>
    <col min="12" max="12" width="15.42578125" style="121" customWidth="1"/>
    <col min="13" max="13" width="14.140625" style="121" customWidth="1"/>
    <col min="14" max="15" width="13.140625" style="78" customWidth="1"/>
    <col min="16" max="16" width="9.140625" style="68"/>
    <col min="17" max="17" width="5" style="120" customWidth="1"/>
    <col min="18" max="18" width="39.5703125" style="120" customWidth="1"/>
    <col min="19" max="20" width="9.140625" style="120"/>
    <col min="21" max="21" width="14.85546875" style="121" customWidth="1"/>
    <col min="22" max="22" width="15.5703125" style="121" customWidth="1"/>
    <col min="23" max="16384" width="9.140625" style="68"/>
  </cols>
  <sheetData>
    <row r="1" spans="1:22" ht="21.75" customHeight="1" x14ac:dyDescent="0.3">
      <c r="A1" s="119" t="s">
        <v>78</v>
      </c>
      <c r="B1" s="119"/>
      <c r="C1" s="119"/>
      <c r="D1" s="119"/>
      <c r="E1" s="119"/>
      <c r="F1" s="119"/>
      <c r="G1" s="74"/>
      <c r="H1" s="119" t="s">
        <v>75</v>
      </c>
      <c r="I1" s="119"/>
      <c r="J1" s="119"/>
      <c r="K1" s="119"/>
      <c r="L1" s="119"/>
      <c r="M1" s="119"/>
      <c r="N1" s="75"/>
      <c r="O1" s="75"/>
      <c r="P1" s="76"/>
      <c r="Q1" s="119" t="s">
        <v>77</v>
      </c>
      <c r="R1" s="119"/>
      <c r="S1" s="119"/>
      <c r="T1" s="119"/>
      <c r="U1" s="119"/>
      <c r="V1" s="119"/>
    </row>
    <row r="2" spans="1:22" ht="29.25" customHeight="1" x14ac:dyDescent="0.25">
      <c r="A2" s="118" t="s">
        <v>71</v>
      </c>
      <c r="B2" s="118"/>
      <c r="C2" s="118"/>
      <c r="D2" s="118"/>
      <c r="E2" s="118"/>
      <c r="F2" s="118"/>
      <c r="H2" s="118" t="str">
        <f>A2</f>
        <v>1.  Наименование техники ГАЗ NEXT  гос. рег. номер Т298ВК, КАМАЗ 65115 ЭД 405а гос. рег. номер М078ВМ</v>
      </c>
      <c r="I2" s="118"/>
      <c r="J2" s="118"/>
      <c r="K2" s="118"/>
      <c r="L2" s="118"/>
      <c r="M2" s="118"/>
      <c r="Q2" s="118" t="str">
        <f>H2</f>
        <v>1.  Наименование техники ГАЗ NEXT  гос. рег. номер Т298ВК, КАМАЗ 65115 ЭД 405а гос. рег. номер М078ВМ</v>
      </c>
      <c r="R2" s="118"/>
      <c r="S2" s="118"/>
      <c r="T2" s="118"/>
      <c r="U2" s="118"/>
      <c r="V2" s="118"/>
    </row>
    <row r="3" spans="1:22" ht="15.75" x14ac:dyDescent="0.25">
      <c r="A3" s="118" t="s">
        <v>58</v>
      </c>
      <c r="B3" s="118"/>
      <c r="C3" s="118"/>
      <c r="D3" s="118"/>
      <c r="E3" s="118"/>
      <c r="F3" s="118"/>
      <c r="H3" s="118" t="str">
        <f>A3</f>
        <v xml:space="preserve"> 1.1. Ремонт ТНВД BOSCH КАМАЗ 65115 ЭД 405А гос. рег. номер М078ВМ</v>
      </c>
      <c r="I3" s="118"/>
      <c r="J3" s="118"/>
      <c r="K3" s="118"/>
      <c r="L3" s="118"/>
      <c r="M3" s="118"/>
      <c r="Q3" s="118" t="str">
        <f>H3</f>
        <v xml:space="preserve"> 1.1. Ремонт ТНВД BOSCH КАМАЗ 65115 ЭД 405А гос. рег. номер М078ВМ</v>
      </c>
      <c r="R3" s="118"/>
      <c r="S3" s="118"/>
      <c r="T3" s="118"/>
      <c r="U3" s="118"/>
      <c r="V3" s="118"/>
    </row>
    <row r="4" spans="1:22" ht="15.75" x14ac:dyDescent="0.25">
      <c r="A4" s="118" t="s">
        <v>50</v>
      </c>
      <c r="B4" s="118"/>
      <c r="C4" s="118"/>
      <c r="H4" s="118" t="s">
        <v>50</v>
      </c>
      <c r="I4" s="118"/>
      <c r="J4" s="118"/>
      <c r="Q4" s="118" t="s">
        <v>50</v>
      </c>
      <c r="R4" s="118"/>
      <c r="S4" s="118"/>
    </row>
    <row r="5" spans="1:22" ht="12.75" customHeight="1" x14ac:dyDescent="0.25">
      <c r="A5" s="122"/>
      <c r="H5" s="122"/>
      <c r="Q5" s="122"/>
    </row>
    <row r="6" spans="1:22" ht="21" customHeight="1" x14ac:dyDescent="0.2">
      <c r="A6" s="123" t="s">
        <v>41</v>
      </c>
      <c r="B6" s="123" t="s">
        <v>42</v>
      </c>
      <c r="C6" s="123" t="s">
        <v>43</v>
      </c>
      <c r="D6" s="123" t="s">
        <v>36</v>
      </c>
      <c r="E6" s="124" t="s">
        <v>44</v>
      </c>
      <c r="F6" s="124" t="s">
        <v>45</v>
      </c>
      <c r="H6" s="123" t="s">
        <v>41</v>
      </c>
      <c r="I6" s="123" t="s">
        <v>42</v>
      </c>
      <c r="J6" s="123" t="s">
        <v>43</v>
      </c>
      <c r="K6" s="123" t="s">
        <v>36</v>
      </c>
      <c r="L6" s="124" t="s">
        <v>44</v>
      </c>
      <c r="M6" s="124" t="s">
        <v>45</v>
      </c>
      <c r="N6" s="64"/>
      <c r="O6" s="64"/>
      <c r="Q6" s="123" t="s">
        <v>41</v>
      </c>
      <c r="R6" s="123" t="s">
        <v>42</v>
      </c>
      <c r="S6" s="123" t="s">
        <v>43</v>
      </c>
      <c r="T6" s="123" t="s">
        <v>36</v>
      </c>
      <c r="U6" s="124" t="s">
        <v>44</v>
      </c>
      <c r="V6" s="124" t="s">
        <v>45</v>
      </c>
    </row>
    <row r="7" spans="1:22" ht="13.5" customHeight="1" x14ac:dyDescent="0.2">
      <c r="A7" s="123"/>
      <c r="B7" s="123"/>
      <c r="C7" s="123"/>
      <c r="D7" s="123"/>
      <c r="E7" s="124"/>
      <c r="F7" s="124"/>
      <c r="H7" s="125"/>
      <c r="I7" s="123"/>
      <c r="J7" s="123"/>
      <c r="K7" s="123"/>
      <c r="L7" s="126"/>
      <c r="M7" s="126"/>
      <c r="N7" s="79"/>
      <c r="O7" s="79"/>
      <c r="Q7" s="125"/>
      <c r="R7" s="123"/>
      <c r="S7" s="123"/>
      <c r="T7" s="123"/>
      <c r="U7" s="126"/>
      <c r="V7" s="126"/>
    </row>
    <row r="8" spans="1:22" ht="15.75" x14ac:dyDescent="0.2">
      <c r="A8" s="127">
        <v>1</v>
      </c>
      <c r="B8" s="128" t="s">
        <v>59</v>
      </c>
      <c r="C8" s="127" t="s">
        <v>60</v>
      </c>
      <c r="D8" s="127">
        <v>1</v>
      </c>
      <c r="E8" s="129">
        <v>16300</v>
      </c>
      <c r="F8" s="129">
        <f t="shared" ref="F8" si="0">D8*E8</f>
        <v>16300</v>
      </c>
      <c r="H8" s="127">
        <v>1</v>
      </c>
      <c r="I8" s="128" t="str">
        <f>B8</f>
        <v xml:space="preserve">Ремонт ТНВД </v>
      </c>
      <c r="J8" s="127" t="s">
        <v>60</v>
      </c>
      <c r="K8" s="127">
        <v>1</v>
      </c>
      <c r="L8" s="129">
        <v>16500</v>
      </c>
      <c r="M8" s="129">
        <f t="shared" ref="M8" si="1">K8*L8</f>
        <v>16500</v>
      </c>
      <c r="N8" s="64"/>
      <c r="O8" s="64"/>
      <c r="Q8" s="127">
        <v>1</v>
      </c>
      <c r="R8" s="128" t="s">
        <v>59</v>
      </c>
      <c r="S8" s="128" t="s">
        <v>60</v>
      </c>
      <c r="T8" s="127">
        <v>1</v>
      </c>
      <c r="U8" s="129">
        <v>16750</v>
      </c>
      <c r="V8" s="129">
        <f>U8</f>
        <v>16750</v>
      </c>
    </row>
    <row r="9" spans="1:22" ht="15.75" x14ac:dyDescent="0.2">
      <c r="A9" s="130"/>
      <c r="B9" s="130"/>
      <c r="C9" s="130"/>
      <c r="D9" s="130"/>
      <c r="E9" s="131" t="s">
        <v>48</v>
      </c>
      <c r="F9" s="131">
        <f>F8</f>
        <v>16300</v>
      </c>
      <c r="H9" s="130"/>
      <c r="I9" s="130"/>
      <c r="J9" s="130"/>
      <c r="K9" s="130"/>
      <c r="L9" s="131" t="s">
        <v>48</v>
      </c>
      <c r="M9" s="131">
        <f>M8</f>
        <v>16500</v>
      </c>
      <c r="Q9" s="130"/>
      <c r="R9" s="130"/>
      <c r="S9" s="130"/>
      <c r="T9" s="130"/>
      <c r="U9" s="131" t="s">
        <v>48</v>
      </c>
      <c r="V9" s="131">
        <f>V8</f>
        <v>16750</v>
      </c>
    </row>
    <row r="10" spans="1:22" ht="15.75" x14ac:dyDescent="0.2">
      <c r="A10" s="136"/>
      <c r="B10" s="136"/>
      <c r="C10" s="136"/>
      <c r="D10" s="136"/>
      <c r="E10" s="137"/>
      <c r="F10" s="137"/>
      <c r="H10" s="132"/>
      <c r="I10" s="132"/>
      <c r="J10" s="132"/>
      <c r="K10" s="132"/>
      <c r="L10" s="133"/>
      <c r="M10" s="133"/>
      <c r="Q10" s="132"/>
      <c r="R10" s="132"/>
      <c r="S10" s="132"/>
      <c r="T10" s="132"/>
      <c r="U10" s="133"/>
      <c r="V10" s="133"/>
    </row>
    <row r="11" spans="1:22" ht="15.75" x14ac:dyDescent="0.25">
      <c r="A11" s="118" t="s">
        <v>61</v>
      </c>
      <c r="B11" s="118"/>
      <c r="C11" s="118"/>
      <c r="D11" s="118"/>
      <c r="E11" s="118"/>
      <c r="F11" s="118"/>
      <c r="H11" s="118" t="str">
        <f>A11</f>
        <v xml:space="preserve"> 2.1. Ремонт форсунок и ТНВД ГАЗ NEXT  гос. рег. номер Т298ВК </v>
      </c>
      <c r="I11" s="118"/>
      <c r="J11" s="118"/>
      <c r="K11" s="118"/>
      <c r="L11" s="118"/>
      <c r="M11" s="118"/>
      <c r="Q11" s="118" t="str">
        <f>H11</f>
        <v xml:space="preserve"> 2.1. Ремонт форсунок и ТНВД ГАЗ NEXT  гос. рег. номер Т298ВК </v>
      </c>
      <c r="R11" s="118"/>
      <c r="S11" s="118"/>
      <c r="T11" s="118"/>
      <c r="U11" s="118"/>
      <c r="V11" s="118"/>
    </row>
    <row r="12" spans="1:22" ht="15.75" x14ac:dyDescent="0.25">
      <c r="A12" s="118" t="s">
        <v>57</v>
      </c>
      <c r="B12" s="118"/>
      <c r="C12" s="118"/>
      <c r="H12" s="118" t="s">
        <v>57</v>
      </c>
      <c r="I12" s="118"/>
      <c r="J12" s="118"/>
      <c r="Q12" s="118" t="s">
        <v>57</v>
      </c>
      <c r="R12" s="118"/>
      <c r="S12" s="118"/>
    </row>
    <row r="13" spans="1:22" ht="24.75" customHeight="1" x14ac:dyDescent="0.3">
      <c r="A13" s="119" t="str">
        <f>A1</f>
        <v>Вх № 299 от 04.06.21</v>
      </c>
      <c r="B13" s="119"/>
      <c r="C13" s="119"/>
      <c r="D13" s="119"/>
      <c r="E13" s="119"/>
      <c r="F13" s="119"/>
      <c r="G13" s="74"/>
      <c r="H13" s="119" t="str">
        <f>H1</f>
        <v>Вх № 298 от 03.06.21</v>
      </c>
      <c r="I13" s="119"/>
      <c r="J13" s="119"/>
      <c r="K13" s="119"/>
      <c r="L13" s="119"/>
      <c r="M13" s="119"/>
      <c r="N13" s="75"/>
      <c r="O13" s="75"/>
      <c r="P13" s="76"/>
      <c r="Q13" s="119" t="str">
        <f>Q1</f>
        <v>Вх № 300 от 04.06.21</v>
      </c>
      <c r="R13" s="119"/>
      <c r="S13" s="119"/>
      <c r="T13" s="119"/>
      <c r="U13" s="119"/>
      <c r="V13" s="119"/>
    </row>
    <row r="14" spans="1:22" x14ac:dyDescent="0.2">
      <c r="A14" s="123" t="s">
        <v>41</v>
      </c>
      <c r="B14" s="123" t="s">
        <v>42</v>
      </c>
      <c r="C14" s="123" t="s">
        <v>43</v>
      </c>
      <c r="D14" s="123" t="s">
        <v>36</v>
      </c>
      <c r="E14" s="124" t="s">
        <v>44</v>
      </c>
      <c r="F14" s="124" t="s">
        <v>45</v>
      </c>
      <c r="H14" s="123" t="s">
        <v>41</v>
      </c>
      <c r="I14" s="123" t="s">
        <v>42</v>
      </c>
      <c r="J14" s="123" t="s">
        <v>43</v>
      </c>
      <c r="K14" s="123" t="s">
        <v>36</v>
      </c>
      <c r="L14" s="124" t="s">
        <v>44</v>
      </c>
      <c r="M14" s="124" t="s">
        <v>45</v>
      </c>
      <c r="Q14" s="123" t="s">
        <v>41</v>
      </c>
      <c r="R14" s="123" t="s">
        <v>42</v>
      </c>
      <c r="S14" s="123" t="s">
        <v>43</v>
      </c>
      <c r="T14" s="123" t="s">
        <v>36</v>
      </c>
      <c r="U14" s="124" t="s">
        <v>44</v>
      </c>
      <c r="V14" s="124" t="s">
        <v>45</v>
      </c>
    </row>
    <row r="15" spans="1:22" x14ac:dyDescent="0.2">
      <c r="A15" s="125"/>
      <c r="B15" s="123"/>
      <c r="C15" s="123"/>
      <c r="D15" s="123"/>
      <c r="E15" s="126"/>
      <c r="F15" s="126"/>
      <c r="H15" s="125"/>
      <c r="I15" s="123"/>
      <c r="J15" s="123"/>
      <c r="K15" s="123"/>
      <c r="L15" s="126"/>
      <c r="M15" s="126"/>
      <c r="Q15" s="125"/>
      <c r="R15" s="123"/>
      <c r="S15" s="123"/>
      <c r="T15" s="123"/>
      <c r="U15" s="126"/>
      <c r="V15" s="126"/>
    </row>
    <row r="16" spans="1:22" ht="30.75" customHeight="1" x14ac:dyDescent="0.2">
      <c r="A16" s="127">
        <v>1</v>
      </c>
      <c r="B16" s="128" t="s">
        <v>62</v>
      </c>
      <c r="C16" s="127" t="s">
        <v>47</v>
      </c>
      <c r="D16" s="127">
        <v>4</v>
      </c>
      <c r="E16" s="129">
        <v>350</v>
      </c>
      <c r="F16" s="129">
        <f t="shared" ref="F16:F19" si="2">D16*E16</f>
        <v>1400</v>
      </c>
      <c r="H16" s="127">
        <v>1</v>
      </c>
      <c r="I16" s="128" t="str">
        <f>B16</f>
        <v>Восстановление отверстий под форсунку</v>
      </c>
      <c r="J16" s="127" t="str">
        <f>C16</f>
        <v>шт</v>
      </c>
      <c r="K16" s="127">
        <f>D16</f>
        <v>4</v>
      </c>
      <c r="L16" s="129">
        <v>375</v>
      </c>
      <c r="M16" s="129">
        <f t="shared" ref="M16:M19" si="3">K16*L16</f>
        <v>1500</v>
      </c>
      <c r="Q16" s="127">
        <v>1</v>
      </c>
      <c r="R16" s="128" t="str">
        <f>I16</f>
        <v>Восстановление отверстий под форсунку</v>
      </c>
      <c r="S16" s="127" t="str">
        <f>J16</f>
        <v>шт</v>
      </c>
      <c r="T16" s="127">
        <f>K16</f>
        <v>4</v>
      </c>
      <c r="U16" s="129">
        <v>400</v>
      </c>
      <c r="V16" s="129">
        <f t="shared" ref="V16:V19" si="4">T16*U16</f>
        <v>1600</v>
      </c>
    </row>
    <row r="17" spans="1:22" ht="15.75" x14ac:dyDescent="0.2">
      <c r="A17" s="127">
        <v>2</v>
      </c>
      <c r="B17" s="128" t="s">
        <v>65</v>
      </c>
      <c r="C17" s="127" t="s">
        <v>47</v>
      </c>
      <c r="D17" s="127">
        <v>1</v>
      </c>
      <c r="E17" s="129">
        <v>1450</v>
      </c>
      <c r="F17" s="129">
        <f t="shared" si="2"/>
        <v>1450</v>
      </c>
      <c r="H17" s="127">
        <v>2</v>
      </c>
      <c r="I17" s="128" t="str">
        <f>B17</f>
        <v>Проверка ТНВД 47 №0817</v>
      </c>
      <c r="J17" s="127" t="str">
        <f t="shared" ref="J17:J19" si="5">C17</f>
        <v>шт</v>
      </c>
      <c r="K17" s="127">
        <f t="shared" ref="K17:K19" si="6">D17</f>
        <v>1</v>
      </c>
      <c r="L17" s="129">
        <v>1500</v>
      </c>
      <c r="M17" s="129">
        <f t="shared" si="3"/>
        <v>1500</v>
      </c>
      <c r="Q17" s="127">
        <v>2</v>
      </c>
      <c r="R17" s="128" t="str">
        <f t="shared" ref="R17:R19" si="7">I17</f>
        <v>Проверка ТНВД 47 №0817</v>
      </c>
      <c r="S17" s="127" t="str">
        <f t="shared" ref="S17:S19" si="8">J17</f>
        <v>шт</v>
      </c>
      <c r="T17" s="127">
        <f t="shared" ref="T17:T19" si="9">K17</f>
        <v>1</v>
      </c>
      <c r="U17" s="129">
        <v>1520</v>
      </c>
      <c r="V17" s="129">
        <f t="shared" si="4"/>
        <v>1520</v>
      </c>
    </row>
    <row r="18" spans="1:22" ht="15.75" x14ac:dyDescent="0.2">
      <c r="A18" s="127">
        <v>3</v>
      </c>
      <c r="B18" s="128" t="s">
        <v>63</v>
      </c>
      <c r="C18" s="127" t="s">
        <v>47</v>
      </c>
      <c r="D18" s="127">
        <v>4</v>
      </c>
      <c r="E18" s="129">
        <v>480</v>
      </c>
      <c r="F18" s="129">
        <f t="shared" si="2"/>
        <v>1920</v>
      </c>
      <c r="H18" s="127">
        <v>3</v>
      </c>
      <c r="I18" s="128" t="str">
        <f t="shared" ref="I18:I19" si="10">B18</f>
        <v>Проверка форсунки CR</v>
      </c>
      <c r="J18" s="127" t="str">
        <f t="shared" si="5"/>
        <v>шт</v>
      </c>
      <c r="K18" s="127">
        <v>4</v>
      </c>
      <c r="L18" s="129">
        <v>495</v>
      </c>
      <c r="M18" s="129">
        <f t="shared" si="3"/>
        <v>1980</v>
      </c>
      <c r="Q18" s="127">
        <v>3</v>
      </c>
      <c r="R18" s="128" t="str">
        <f t="shared" si="7"/>
        <v>Проверка форсунки CR</v>
      </c>
      <c r="S18" s="127" t="str">
        <f t="shared" si="8"/>
        <v>шт</v>
      </c>
      <c r="T18" s="127">
        <f t="shared" si="9"/>
        <v>4</v>
      </c>
      <c r="U18" s="129">
        <v>510</v>
      </c>
      <c r="V18" s="129">
        <f t="shared" si="4"/>
        <v>2040</v>
      </c>
    </row>
    <row r="19" spans="1:22" ht="15.75" x14ac:dyDescent="0.2">
      <c r="A19" s="127">
        <v>4</v>
      </c>
      <c r="B19" s="128" t="s">
        <v>55</v>
      </c>
      <c r="C19" s="127" t="s">
        <v>47</v>
      </c>
      <c r="D19" s="127">
        <v>1</v>
      </c>
      <c r="E19" s="129">
        <v>10750</v>
      </c>
      <c r="F19" s="129">
        <f t="shared" si="2"/>
        <v>10750</v>
      </c>
      <c r="H19" s="127">
        <v>4</v>
      </c>
      <c r="I19" s="128" t="str">
        <f t="shared" si="10"/>
        <v>Ремонт форсунки CR</v>
      </c>
      <c r="J19" s="127" t="str">
        <f t="shared" si="5"/>
        <v>шт</v>
      </c>
      <c r="K19" s="127">
        <f t="shared" si="6"/>
        <v>1</v>
      </c>
      <c r="L19" s="129">
        <v>10800</v>
      </c>
      <c r="M19" s="129">
        <f t="shared" si="3"/>
        <v>10800</v>
      </c>
      <c r="Q19" s="127">
        <v>4</v>
      </c>
      <c r="R19" s="128" t="str">
        <f t="shared" si="7"/>
        <v>Ремонт форсунки CR</v>
      </c>
      <c r="S19" s="127" t="str">
        <f t="shared" si="8"/>
        <v>шт</v>
      </c>
      <c r="T19" s="127">
        <f t="shared" si="9"/>
        <v>1</v>
      </c>
      <c r="U19" s="129">
        <v>11000</v>
      </c>
      <c r="V19" s="129">
        <f t="shared" si="4"/>
        <v>11000</v>
      </c>
    </row>
    <row r="20" spans="1:22" ht="15.75" x14ac:dyDescent="0.2">
      <c r="A20" s="130"/>
      <c r="B20" s="130"/>
      <c r="C20" s="130"/>
      <c r="D20" s="130"/>
      <c r="E20" s="129" t="s">
        <v>49</v>
      </c>
      <c r="F20" s="129">
        <f>SUM(F16:F19)</f>
        <v>15520</v>
      </c>
      <c r="H20" s="130"/>
      <c r="I20" s="130"/>
      <c r="J20" s="130"/>
      <c r="K20" s="130"/>
      <c r="L20" s="129" t="s">
        <v>49</v>
      </c>
      <c r="M20" s="129">
        <f>SUM(M16:M19)</f>
        <v>15780</v>
      </c>
      <c r="Q20" s="130"/>
      <c r="R20" s="130"/>
      <c r="S20" s="130"/>
      <c r="T20" s="130"/>
      <c r="U20" s="129" t="s">
        <v>49</v>
      </c>
      <c r="V20" s="129">
        <f>SUM(V16:V19)</f>
        <v>16160</v>
      </c>
    </row>
    <row r="22" spans="1:22" ht="15.75" x14ac:dyDescent="0.25">
      <c r="A22" s="118" t="s">
        <v>66</v>
      </c>
      <c r="B22" s="118"/>
      <c r="C22" s="118"/>
      <c r="D22" s="118"/>
      <c r="E22" s="118"/>
      <c r="F22" s="118"/>
      <c r="H22" s="118" t="s">
        <v>66</v>
      </c>
      <c r="I22" s="118"/>
      <c r="J22" s="118"/>
      <c r="K22" s="118"/>
      <c r="L22" s="118"/>
      <c r="M22" s="118"/>
      <c r="Q22" s="118" t="s">
        <v>66</v>
      </c>
      <c r="R22" s="118"/>
      <c r="S22" s="118"/>
      <c r="T22" s="118"/>
      <c r="U22" s="118"/>
      <c r="V22" s="118"/>
    </row>
    <row r="23" spans="1:22" ht="15.75" x14ac:dyDescent="0.25">
      <c r="A23" s="118" t="s">
        <v>64</v>
      </c>
      <c r="B23" s="118"/>
      <c r="C23" s="118"/>
      <c r="H23" s="118" t="s">
        <v>64</v>
      </c>
      <c r="I23" s="118"/>
      <c r="J23" s="118"/>
      <c r="Q23" s="118" t="s">
        <v>64</v>
      </c>
      <c r="R23" s="118"/>
      <c r="S23" s="118"/>
    </row>
    <row r="24" spans="1:22" ht="20.25" x14ac:dyDescent="0.3">
      <c r="A24" s="119" t="str">
        <f>A1</f>
        <v>Вх № 299 от 04.06.21</v>
      </c>
      <c r="B24" s="119"/>
      <c r="C24" s="119"/>
      <c r="D24" s="119"/>
      <c r="E24" s="119"/>
      <c r="F24" s="119"/>
      <c r="H24" s="119" t="str">
        <f>H13</f>
        <v>Вх № 298 от 03.06.21</v>
      </c>
      <c r="I24" s="119"/>
      <c r="J24" s="119"/>
      <c r="K24" s="119"/>
      <c r="L24" s="119"/>
      <c r="M24" s="119"/>
      <c r="Q24" s="119" t="str">
        <f>Q1</f>
        <v>Вх № 300 от 04.06.21</v>
      </c>
      <c r="R24" s="119"/>
      <c r="S24" s="119"/>
      <c r="T24" s="119"/>
      <c r="U24" s="119"/>
      <c r="V24" s="119"/>
    </row>
    <row r="25" spans="1:22" x14ac:dyDescent="0.2">
      <c r="A25" s="123" t="s">
        <v>41</v>
      </c>
      <c r="B25" s="123" t="s">
        <v>42</v>
      </c>
      <c r="C25" s="123" t="s">
        <v>43</v>
      </c>
      <c r="D25" s="123" t="s">
        <v>36</v>
      </c>
      <c r="E25" s="124" t="s">
        <v>44</v>
      </c>
      <c r="F25" s="124" t="s">
        <v>45</v>
      </c>
      <c r="H25" s="123" t="s">
        <v>41</v>
      </c>
      <c r="I25" s="123" t="s">
        <v>42</v>
      </c>
      <c r="J25" s="123" t="s">
        <v>43</v>
      </c>
      <c r="K25" s="123" t="s">
        <v>36</v>
      </c>
      <c r="L25" s="124" t="s">
        <v>44</v>
      </c>
      <c r="M25" s="124" t="s">
        <v>45</v>
      </c>
      <c r="Q25" s="123" t="s">
        <v>41</v>
      </c>
      <c r="R25" s="123" t="s">
        <v>42</v>
      </c>
      <c r="S25" s="123" t="s">
        <v>43</v>
      </c>
      <c r="T25" s="123" t="s">
        <v>36</v>
      </c>
      <c r="U25" s="124" t="s">
        <v>44</v>
      </c>
      <c r="V25" s="124" t="s">
        <v>45</v>
      </c>
    </row>
    <row r="26" spans="1:22" x14ac:dyDescent="0.2">
      <c r="A26" s="125"/>
      <c r="B26" s="123"/>
      <c r="C26" s="123"/>
      <c r="D26" s="123"/>
      <c r="E26" s="126"/>
      <c r="F26" s="126"/>
      <c r="H26" s="125"/>
      <c r="I26" s="123"/>
      <c r="J26" s="123"/>
      <c r="K26" s="123"/>
      <c r="L26" s="126"/>
      <c r="M26" s="126"/>
      <c r="Q26" s="125"/>
      <c r="R26" s="123"/>
      <c r="S26" s="123"/>
      <c r="T26" s="123"/>
      <c r="U26" s="126"/>
      <c r="V26" s="126"/>
    </row>
    <row r="27" spans="1:22" ht="15.75" x14ac:dyDescent="0.2">
      <c r="A27" s="127">
        <v>1</v>
      </c>
      <c r="B27" s="128" t="s">
        <v>65</v>
      </c>
      <c r="C27" s="127" t="s">
        <v>47</v>
      </c>
      <c r="D27" s="127">
        <v>1</v>
      </c>
      <c r="E27" s="129">
        <v>2350</v>
      </c>
      <c r="F27" s="129">
        <f t="shared" ref="F27:F28" si="11">D27*E27</f>
        <v>2350</v>
      </c>
      <c r="H27" s="127">
        <v>1</v>
      </c>
      <c r="I27" s="128" t="s">
        <v>65</v>
      </c>
      <c r="J27" s="127" t="s">
        <v>47</v>
      </c>
      <c r="K27" s="127">
        <v>1</v>
      </c>
      <c r="L27" s="129">
        <v>2400</v>
      </c>
      <c r="M27" s="129">
        <f t="shared" ref="M27" si="12">K27*L27</f>
        <v>2400</v>
      </c>
      <c r="Q27" s="127">
        <v>1</v>
      </c>
      <c r="R27" s="128" t="s">
        <v>65</v>
      </c>
      <c r="S27" s="127" t="s">
        <v>47</v>
      </c>
      <c r="T27" s="127">
        <v>1</v>
      </c>
      <c r="U27" s="129">
        <v>2500</v>
      </c>
      <c r="V27" s="129">
        <f t="shared" ref="V27:V28" si="13">T27*U27</f>
        <v>2500</v>
      </c>
    </row>
    <row r="28" spans="1:22" ht="15.75" x14ac:dyDescent="0.2">
      <c r="A28" s="127">
        <v>2</v>
      </c>
      <c r="B28" s="128" t="s">
        <v>63</v>
      </c>
      <c r="C28" s="127" t="s">
        <v>47</v>
      </c>
      <c r="D28" s="127">
        <v>14</v>
      </c>
      <c r="E28" s="129">
        <v>480</v>
      </c>
      <c r="F28" s="129">
        <f t="shared" si="11"/>
        <v>6720</v>
      </c>
      <c r="H28" s="127">
        <v>2</v>
      </c>
      <c r="I28" s="128" t="s">
        <v>63</v>
      </c>
      <c r="J28" s="127" t="s">
        <v>47</v>
      </c>
      <c r="K28" s="127">
        <v>14</v>
      </c>
      <c r="L28" s="129">
        <v>480</v>
      </c>
      <c r="M28" s="129">
        <f>K28*L28</f>
        <v>6720</v>
      </c>
      <c r="Q28" s="127">
        <v>2</v>
      </c>
      <c r="R28" s="128" t="s">
        <v>63</v>
      </c>
      <c r="S28" s="127" t="s">
        <v>47</v>
      </c>
      <c r="T28" s="127">
        <v>14</v>
      </c>
      <c r="U28" s="129">
        <v>500</v>
      </c>
      <c r="V28" s="129">
        <f t="shared" si="13"/>
        <v>7000</v>
      </c>
    </row>
    <row r="29" spans="1:22" ht="15.75" x14ac:dyDescent="0.2">
      <c r="A29" s="130"/>
      <c r="B29" s="130"/>
      <c r="C29" s="130"/>
      <c r="D29" s="130"/>
      <c r="E29" s="129" t="s">
        <v>49</v>
      </c>
      <c r="F29" s="129">
        <f>SUM(F27:F28)</f>
        <v>9070</v>
      </c>
      <c r="H29" s="130"/>
      <c r="I29" s="130"/>
      <c r="J29" s="130"/>
      <c r="K29" s="130"/>
      <c r="L29" s="129" t="s">
        <v>49</v>
      </c>
      <c r="M29" s="129">
        <f>SUM(M27:M28)</f>
        <v>9120</v>
      </c>
      <c r="Q29" s="130"/>
      <c r="R29" s="130"/>
      <c r="S29" s="130"/>
      <c r="T29" s="130"/>
      <c r="U29" s="129" t="s">
        <v>49</v>
      </c>
      <c r="V29" s="129">
        <f>SUM(V27:V28)</f>
        <v>9500</v>
      </c>
    </row>
    <row r="31" spans="1:22" ht="15.75" x14ac:dyDescent="0.25">
      <c r="A31" s="118" t="s">
        <v>67</v>
      </c>
      <c r="B31" s="118"/>
      <c r="C31" s="118"/>
      <c r="D31" s="118"/>
      <c r="E31" s="118"/>
      <c r="F31" s="118"/>
      <c r="H31" s="118" t="s">
        <v>67</v>
      </c>
      <c r="I31" s="118"/>
      <c r="J31" s="118"/>
      <c r="K31" s="118"/>
      <c r="L31" s="118"/>
      <c r="M31" s="118"/>
      <c r="Q31" s="118" t="s">
        <v>67</v>
      </c>
      <c r="R31" s="118"/>
      <c r="S31" s="118"/>
      <c r="T31" s="118"/>
      <c r="U31" s="118"/>
      <c r="V31" s="118"/>
    </row>
    <row r="32" spans="1:22" ht="15.75" x14ac:dyDescent="0.25">
      <c r="A32" s="118" t="s">
        <v>64</v>
      </c>
      <c r="B32" s="118"/>
      <c r="C32" s="118"/>
      <c r="H32" s="118" t="s">
        <v>64</v>
      </c>
      <c r="I32" s="118"/>
      <c r="J32" s="118"/>
      <c r="Q32" s="118" t="s">
        <v>64</v>
      </c>
      <c r="R32" s="118"/>
      <c r="S32" s="118"/>
    </row>
    <row r="33" spans="1:22" ht="20.25" x14ac:dyDescent="0.3">
      <c r="A33" s="119" t="str">
        <f>A24</f>
        <v>Вх № 299 от 04.06.21</v>
      </c>
      <c r="B33" s="119"/>
      <c r="C33" s="119"/>
      <c r="D33" s="119"/>
      <c r="E33" s="119"/>
      <c r="F33" s="119"/>
      <c r="H33" s="119" t="str">
        <f>H24</f>
        <v>Вх № 298 от 03.06.21</v>
      </c>
      <c r="I33" s="119"/>
      <c r="J33" s="119"/>
      <c r="K33" s="119"/>
      <c r="L33" s="119"/>
      <c r="M33" s="119"/>
      <c r="Q33" s="119" t="str">
        <f>Q1</f>
        <v>Вх № 300 от 04.06.21</v>
      </c>
      <c r="R33" s="119"/>
      <c r="S33" s="119"/>
      <c r="T33" s="119"/>
      <c r="U33" s="119"/>
      <c r="V33" s="119"/>
    </row>
    <row r="34" spans="1:22" x14ac:dyDescent="0.2">
      <c r="A34" s="123" t="s">
        <v>41</v>
      </c>
      <c r="B34" s="123" t="s">
        <v>42</v>
      </c>
      <c r="C34" s="123" t="s">
        <v>43</v>
      </c>
      <c r="D34" s="123" t="s">
        <v>36</v>
      </c>
      <c r="E34" s="124" t="s">
        <v>44</v>
      </c>
      <c r="F34" s="124" t="s">
        <v>45</v>
      </c>
      <c r="H34" s="123" t="s">
        <v>41</v>
      </c>
      <c r="I34" s="123" t="s">
        <v>42</v>
      </c>
      <c r="J34" s="123" t="s">
        <v>43</v>
      </c>
      <c r="K34" s="123" t="s">
        <v>36</v>
      </c>
      <c r="L34" s="124" t="s">
        <v>44</v>
      </c>
      <c r="M34" s="124" t="s">
        <v>45</v>
      </c>
      <c r="Q34" s="123" t="s">
        <v>41</v>
      </c>
      <c r="R34" s="123" t="s">
        <v>42</v>
      </c>
      <c r="S34" s="123" t="s">
        <v>43</v>
      </c>
      <c r="T34" s="123" t="s">
        <v>36</v>
      </c>
      <c r="U34" s="124" t="s">
        <v>44</v>
      </c>
      <c r="V34" s="124" t="s">
        <v>45</v>
      </c>
    </row>
    <row r="35" spans="1:22" x14ac:dyDescent="0.2">
      <c r="A35" s="125"/>
      <c r="B35" s="123"/>
      <c r="C35" s="123"/>
      <c r="D35" s="123"/>
      <c r="E35" s="126"/>
      <c r="F35" s="126"/>
      <c r="H35" s="125"/>
      <c r="I35" s="123"/>
      <c r="J35" s="123"/>
      <c r="K35" s="123"/>
      <c r="L35" s="126"/>
      <c r="M35" s="126"/>
      <c r="Q35" s="125"/>
      <c r="R35" s="123"/>
      <c r="S35" s="123"/>
      <c r="T35" s="123"/>
      <c r="U35" s="126"/>
      <c r="V35" s="126"/>
    </row>
    <row r="36" spans="1:22" ht="15.75" x14ac:dyDescent="0.2">
      <c r="A36" s="127">
        <v>1</v>
      </c>
      <c r="B36" s="128" t="s">
        <v>69</v>
      </c>
      <c r="C36" s="127" t="s">
        <v>47</v>
      </c>
      <c r="D36" s="127">
        <v>8</v>
      </c>
      <c r="E36" s="129">
        <v>580</v>
      </c>
      <c r="F36" s="129">
        <f t="shared" ref="F36" si="14">D36*E36</f>
        <v>4640</v>
      </c>
      <c r="H36" s="127">
        <v>1</v>
      </c>
      <c r="I36" s="128" t="s">
        <v>69</v>
      </c>
      <c r="J36" s="127" t="s">
        <v>47</v>
      </c>
      <c r="K36" s="127">
        <v>8</v>
      </c>
      <c r="L36" s="129">
        <v>600</v>
      </c>
      <c r="M36" s="129">
        <f t="shared" ref="M36" si="15">K36*L36</f>
        <v>4800</v>
      </c>
      <c r="Q36" s="127">
        <v>1</v>
      </c>
      <c r="R36" s="128" t="s">
        <v>69</v>
      </c>
      <c r="S36" s="127" t="s">
        <v>47</v>
      </c>
      <c r="T36" s="127">
        <v>8</v>
      </c>
      <c r="U36" s="129">
        <v>650</v>
      </c>
      <c r="V36" s="129">
        <f t="shared" ref="V36" si="16">T36*U36</f>
        <v>5200</v>
      </c>
    </row>
    <row r="37" spans="1:22" ht="15.75" x14ac:dyDescent="0.2">
      <c r="A37" s="130"/>
      <c r="B37" s="130"/>
      <c r="C37" s="130"/>
      <c r="D37" s="130"/>
      <c r="E37" s="129" t="s">
        <v>49</v>
      </c>
      <c r="F37" s="129">
        <f>SUM(F36:F36)</f>
        <v>4640</v>
      </c>
      <c r="H37" s="130"/>
      <c r="I37" s="130"/>
      <c r="J37" s="130"/>
      <c r="K37" s="130"/>
      <c r="L37" s="129" t="s">
        <v>49</v>
      </c>
      <c r="M37" s="129">
        <f>SUM(M36:M36)</f>
        <v>4800</v>
      </c>
      <c r="Q37" s="130"/>
      <c r="R37" s="130"/>
      <c r="S37" s="130"/>
      <c r="T37" s="130"/>
      <c r="U37" s="129" t="s">
        <v>49</v>
      </c>
      <c r="V37" s="129">
        <f>SUM(V36:V36)</f>
        <v>5200</v>
      </c>
    </row>
    <row r="38" spans="1:22" x14ac:dyDescent="0.2">
      <c r="A38" s="123" t="s">
        <v>41</v>
      </c>
      <c r="B38" s="123" t="s">
        <v>46</v>
      </c>
      <c r="C38" s="123" t="s">
        <v>43</v>
      </c>
      <c r="D38" s="123" t="s">
        <v>36</v>
      </c>
      <c r="E38" s="124" t="s">
        <v>44</v>
      </c>
      <c r="F38" s="124" t="s">
        <v>45</v>
      </c>
      <c r="H38" s="123" t="s">
        <v>41</v>
      </c>
      <c r="I38" s="123" t="s">
        <v>46</v>
      </c>
      <c r="J38" s="123" t="s">
        <v>43</v>
      </c>
      <c r="K38" s="123" t="s">
        <v>36</v>
      </c>
      <c r="L38" s="124" t="s">
        <v>44</v>
      </c>
      <c r="M38" s="124" t="s">
        <v>45</v>
      </c>
      <c r="Q38" s="123" t="s">
        <v>41</v>
      </c>
      <c r="R38" s="123" t="s">
        <v>46</v>
      </c>
      <c r="S38" s="123" t="s">
        <v>43</v>
      </c>
      <c r="T38" s="123" t="s">
        <v>36</v>
      </c>
      <c r="U38" s="124" t="s">
        <v>44</v>
      </c>
      <c r="V38" s="124" t="s">
        <v>45</v>
      </c>
    </row>
    <row r="39" spans="1:22" x14ac:dyDescent="0.2">
      <c r="A39" s="125"/>
      <c r="B39" s="123"/>
      <c r="C39" s="123"/>
      <c r="D39" s="123"/>
      <c r="E39" s="126"/>
      <c r="F39" s="126"/>
      <c r="H39" s="125"/>
      <c r="I39" s="123"/>
      <c r="J39" s="123"/>
      <c r="K39" s="123"/>
      <c r="L39" s="126"/>
      <c r="M39" s="126"/>
      <c r="Q39" s="125"/>
      <c r="R39" s="123"/>
      <c r="S39" s="123"/>
      <c r="T39" s="123"/>
      <c r="U39" s="126"/>
      <c r="V39" s="126"/>
    </row>
    <row r="40" spans="1:22" ht="31.5" x14ac:dyDescent="0.2">
      <c r="A40" s="127">
        <v>1</v>
      </c>
      <c r="B40" s="128" t="s">
        <v>68</v>
      </c>
      <c r="C40" s="127" t="s">
        <v>47</v>
      </c>
      <c r="D40" s="127">
        <v>8</v>
      </c>
      <c r="E40" s="129">
        <v>650</v>
      </c>
      <c r="F40" s="129">
        <f t="shared" ref="F40" si="17">D40*E40</f>
        <v>5200</v>
      </c>
      <c r="H40" s="127">
        <v>1</v>
      </c>
      <c r="I40" s="128" t="s">
        <v>68</v>
      </c>
      <c r="J40" s="127" t="s">
        <v>47</v>
      </c>
      <c r="K40" s="127">
        <v>8</v>
      </c>
      <c r="L40" s="129">
        <v>700</v>
      </c>
      <c r="M40" s="129">
        <f t="shared" ref="M40:M41" si="18">K40*L40</f>
        <v>5600</v>
      </c>
      <c r="Q40" s="127">
        <v>1</v>
      </c>
      <c r="R40" s="128" t="s">
        <v>68</v>
      </c>
      <c r="S40" s="127" t="s">
        <v>47</v>
      </c>
      <c r="T40" s="127">
        <v>8</v>
      </c>
      <c r="U40" s="129">
        <v>730</v>
      </c>
      <c r="V40" s="129">
        <f t="shared" ref="V40:V41" si="19">T40*U40</f>
        <v>5840</v>
      </c>
    </row>
    <row r="41" spans="1:22" ht="15.75" x14ac:dyDescent="0.2">
      <c r="A41" s="127">
        <v>2</v>
      </c>
      <c r="B41" s="128" t="s">
        <v>70</v>
      </c>
      <c r="C41" s="127" t="s">
        <v>47</v>
      </c>
      <c r="D41" s="127">
        <v>1</v>
      </c>
      <c r="E41" s="129">
        <v>65</v>
      </c>
      <c r="F41" s="129">
        <f t="shared" ref="F41" si="20">D41*E41</f>
        <v>65</v>
      </c>
      <c r="H41" s="127">
        <v>2</v>
      </c>
      <c r="I41" s="128" t="s">
        <v>70</v>
      </c>
      <c r="J41" s="127" t="s">
        <v>47</v>
      </c>
      <c r="K41" s="127">
        <v>1</v>
      </c>
      <c r="L41" s="129">
        <v>65</v>
      </c>
      <c r="M41" s="129">
        <f t="shared" si="18"/>
        <v>65</v>
      </c>
      <c r="Q41" s="127">
        <v>2</v>
      </c>
      <c r="R41" s="128" t="s">
        <v>70</v>
      </c>
      <c r="S41" s="127" t="s">
        <v>47</v>
      </c>
      <c r="T41" s="127">
        <v>1</v>
      </c>
      <c r="U41" s="129">
        <v>70</v>
      </c>
      <c r="V41" s="129">
        <f t="shared" si="19"/>
        <v>70</v>
      </c>
    </row>
    <row r="42" spans="1:22" ht="15.75" x14ac:dyDescent="0.2">
      <c r="B42" s="130"/>
      <c r="C42" s="130"/>
      <c r="D42" s="130"/>
      <c r="E42" s="129" t="s">
        <v>49</v>
      </c>
      <c r="F42" s="129">
        <f>SUM(F40:F41)</f>
        <v>5265</v>
      </c>
      <c r="I42" s="130"/>
      <c r="J42" s="130"/>
      <c r="K42" s="130"/>
      <c r="L42" s="129" t="s">
        <v>49</v>
      </c>
      <c r="M42" s="129">
        <f>SUM(M40:M41)</f>
        <v>5665</v>
      </c>
      <c r="R42" s="130"/>
      <c r="S42" s="130"/>
      <c r="T42" s="130"/>
      <c r="U42" s="129" t="s">
        <v>49</v>
      </c>
      <c r="V42" s="129">
        <f>SUM(V40:V41)</f>
        <v>5910</v>
      </c>
    </row>
    <row r="43" spans="1:22" ht="15.75" x14ac:dyDescent="0.2">
      <c r="B43" s="130"/>
      <c r="C43" s="130"/>
      <c r="D43" s="130"/>
      <c r="E43" s="129" t="s">
        <v>73</v>
      </c>
      <c r="F43" s="129">
        <f>SUM(F42)+F37</f>
        <v>9905</v>
      </c>
      <c r="I43" s="130"/>
      <c r="J43" s="130"/>
      <c r="K43" s="130"/>
      <c r="L43" s="129" t="s">
        <v>73</v>
      </c>
      <c r="M43" s="129">
        <f>SUM(M42)+M37</f>
        <v>10465</v>
      </c>
      <c r="R43" s="130"/>
      <c r="S43" s="130"/>
      <c r="T43" s="130"/>
      <c r="U43" s="129" t="s">
        <v>73</v>
      </c>
      <c r="V43" s="129">
        <f>SUM(V42)+V37</f>
        <v>11110</v>
      </c>
    </row>
    <row r="44" spans="1:22" ht="37.5" customHeight="1" x14ac:dyDescent="0.25">
      <c r="E44" s="134" t="s">
        <v>74</v>
      </c>
      <c r="F44" s="135">
        <f>F43+F29+F20+F9</f>
        <v>50795</v>
      </c>
      <c r="L44" s="134" t="s">
        <v>74</v>
      </c>
      <c r="M44" s="135">
        <f>M43+M29+M20+M9</f>
        <v>51865</v>
      </c>
      <c r="U44" s="134" t="s">
        <v>74</v>
      </c>
      <c r="V44" s="135">
        <f>V43+V29+V20+V9</f>
        <v>53520</v>
      </c>
    </row>
  </sheetData>
  <mergeCells count="129">
    <mergeCell ref="V14:V15"/>
    <mergeCell ref="Q14:Q15"/>
    <mergeCell ref="R14:R15"/>
    <mergeCell ref="S14:S15"/>
    <mergeCell ref="T14:T15"/>
    <mergeCell ref="U14:U15"/>
    <mergeCell ref="H13:M13"/>
    <mergeCell ref="Q13:V13"/>
    <mergeCell ref="A11:F11"/>
    <mergeCell ref="H11:M11"/>
    <mergeCell ref="Q11:V11"/>
    <mergeCell ref="A12:C12"/>
    <mergeCell ref="H12:J12"/>
    <mergeCell ref="Q12:S12"/>
    <mergeCell ref="A13:F13"/>
    <mergeCell ref="A22:F22"/>
    <mergeCell ref="A23:C23"/>
    <mergeCell ref="A24:F24"/>
    <mergeCell ref="A25:A26"/>
    <mergeCell ref="B25:B26"/>
    <mergeCell ref="C25:C26"/>
    <mergeCell ref="D25:D26"/>
    <mergeCell ref="L14:L15"/>
    <mergeCell ref="M14:M15"/>
    <mergeCell ref="A14:A15"/>
    <mergeCell ref="B14:B15"/>
    <mergeCell ref="C14:C15"/>
    <mergeCell ref="D14:D15"/>
    <mergeCell ref="E14:E15"/>
    <mergeCell ref="H14:H15"/>
    <mergeCell ref="I14:I15"/>
    <mergeCell ref="J14:J15"/>
    <mergeCell ref="K14:K15"/>
    <mergeCell ref="F14:F15"/>
    <mergeCell ref="U6:U7"/>
    <mergeCell ref="V6:V7"/>
    <mergeCell ref="I6:I7"/>
    <mergeCell ref="J6:J7"/>
    <mergeCell ref="K6:K7"/>
    <mergeCell ref="L6:L7"/>
    <mergeCell ref="M6:M7"/>
    <mergeCell ref="Q6:Q7"/>
    <mergeCell ref="F6:F7"/>
    <mergeCell ref="H6:H7"/>
    <mergeCell ref="R6:R7"/>
    <mergeCell ref="S6:S7"/>
    <mergeCell ref="A6:A7"/>
    <mergeCell ref="B6:B7"/>
    <mergeCell ref="C6:C7"/>
    <mergeCell ref="D6:D7"/>
    <mergeCell ref="E6:E7"/>
    <mergeCell ref="T6:T7"/>
    <mergeCell ref="Q3:V3"/>
    <mergeCell ref="A1:F1"/>
    <mergeCell ref="H1:M1"/>
    <mergeCell ref="Q1:V1"/>
    <mergeCell ref="A4:C4"/>
    <mergeCell ref="H4:J4"/>
    <mergeCell ref="Q4:S4"/>
    <mergeCell ref="Q2:V2"/>
    <mergeCell ref="H2:M2"/>
    <mergeCell ref="A3:F3"/>
    <mergeCell ref="H3:M3"/>
    <mergeCell ref="A2:F2"/>
    <mergeCell ref="M25:M26"/>
    <mergeCell ref="F34:F35"/>
    <mergeCell ref="A38:A39"/>
    <mergeCell ref="B38:B39"/>
    <mergeCell ref="C38:C39"/>
    <mergeCell ref="D38:D39"/>
    <mergeCell ref="E38:E39"/>
    <mergeCell ref="F38:F39"/>
    <mergeCell ref="A34:A35"/>
    <mergeCell ref="B34:B35"/>
    <mergeCell ref="C34:C35"/>
    <mergeCell ref="D34:D35"/>
    <mergeCell ref="E34:E35"/>
    <mergeCell ref="E25:E26"/>
    <mergeCell ref="F25:F26"/>
    <mergeCell ref="A31:F31"/>
    <mergeCell ref="A32:C32"/>
    <mergeCell ref="A33:F33"/>
    <mergeCell ref="H38:H39"/>
    <mergeCell ref="I38:I39"/>
    <mergeCell ref="J38:J39"/>
    <mergeCell ref="K38:K39"/>
    <mergeCell ref="L38:L39"/>
    <mergeCell ref="H31:M31"/>
    <mergeCell ref="H32:J32"/>
    <mergeCell ref="H33:M33"/>
    <mergeCell ref="H34:H35"/>
    <mergeCell ref="I34:I35"/>
    <mergeCell ref="J34:J35"/>
    <mergeCell ref="K34:K35"/>
    <mergeCell ref="L34:L35"/>
    <mergeCell ref="M34:M35"/>
    <mergeCell ref="M38:M39"/>
    <mergeCell ref="Q22:V22"/>
    <mergeCell ref="Q23:S23"/>
    <mergeCell ref="Q24:V24"/>
    <mergeCell ref="Q25:Q26"/>
    <mergeCell ref="R25:R26"/>
    <mergeCell ref="S25:S26"/>
    <mergeCell ref="T25:T26"/>
    <mergeCell ref="U25:U26"/>
    <mergeCell ref="V25:V26"/>
    <mergeCell ref="Q31:V31"/>
    <mergeCell ref="Q32:S32"/>
    <mergeCell ref="Q33:V33"/>
    <mergeCell ref="Q34:Q35"/>
    <mergeCell ref="R34:R35"/>
    <mergeCell ref="S34:S35"/>
    <mergeCell ref="H22:M22"/>
    <mergeCell ref="H23:J23"/>
    <mergeCell ref="H24:M24"/>
    <mergeCell ref="H25:H26"/>
    <mergeCell ref="I25:I26"/>
    <mergeCell ref="J25:J26"/>
    <mergeCell ref="K25:K26"/>
    <mergeCell ref="L25:L26"/>
    <mergeCell ref="T34:T35"/>
    <mergeCell ref="U34:U35"/>
    <mergeCell ref="V34:V35"/>
    <mergeCell ref="Q38:Q39"/>
    <mergeCell ref="R38:R39"/>
    <mergeCell ref="S38:S39"/>
    <mergeCell ref="T38:T39"/>
    <mergeCell ref="U38:U39"/>
    <mergeCell ref="V38:V39"/>
  </mergeCells>
  <pageMargins left="0.7" right="0.7" top="0.75" bottom="0.75" header="0.3" footer="0.3"/>
  <pageSetup paperSize="9" scale="69" orientation="portrait" r:id="rId1"/>
  <colBreaks count="2" manualBreakCount="2">
    <brk id="6" max="1048575" man="1"/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Приложение № 2.</vt:lpstr>
      <vt:lpstr>Приложение 2.1.</vt:lpstr>
      <vt:lpstr>Приложение №2.2</vt:lpstr>
      <vt:lpstr>Приложение 2.3.</vt:lpstr>
      <vt:lpstr>Приложение №2.3.1.</vt:lpstr>
      <vt:lpstr>_GoBack_2</vt:lpstr>
      <vt:lpstr>Print_Area_2</vt:lpstr>
      <vt:lpstr>Print_Area_3</vt:lpstr>
      <vt:lpstr>Print_Area_4</vt:lpstr>
      <vt:lpstr>'Приложение 2.1.'!Область_печати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User</cp:lastModifiedBy>
  <cp:revision>0</cp:revision>
  <cp:lastPrinted>2021-06-08T07:02:19Z</cp:lastPrinted>
  <dcterms:created xsi:type="dcterms:W3CDTF">2015-07-10T13:15:19Z</dcterms:created>
  <dcterms:modified xsi:type="dcterms:W3CDTF">2021-06-08T07:18:14Z</dcterms:modified>
</cp:coreProperties>
</file>