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145" activeTab="1"/>
  </bookViews>
  <sheets>
    <sheet name="Приложение №2" sheetId="1" r:id="rId1"/>
    <sheet name="Приложение 2.1." sheetId="2" r:id="rId2"/>
    <sheet name="Приложение 2.2." sheetId="4" r:id="rId3"/>
  </sheets>
  <definedNames>
    <definedName name="_ftn2_1">'Приложение №2'!#REF!</definedName>
    <definedName name="_GoBack_2">'Приложение 2.1.'!$K$5</definedName>
    <definedName name="_xlnm._FilterDatabase" localSheetId="1" hidden="1">'Приложение 2.1.'!$A$7:$IO$7</definedName>
    <definedName name="_xlnm._FilterDatabase" localSheetId="2" hidden="1">'Приложение 2.2.'!$A$8:$V$8</definedName>
    <definedName name="Print_Area_1">'Приложение №2'!$A$1:$M$15</definedName>
    <definedName name="Print_Area_2">'Приложение 2.1.'!$A$1:$K$7</definedName>
    <definedName name="Print_Area_3">#REF!</definedName>
    <definedName name="Print_Area_4">'Приложение 2.2.'!$A$1:$M$8</definedName>
    <definedName name="_xlnm.Print_Area" localSheetId="1">'Приложение 2.1.'!$A$1:$K$8</definedName>
    <definedName name="_xlnm.Print_Area" localSheetId="0">'Приложение №2'!$A$1:$O$19</definedName>
  </definedNames>
  <calcPr calcId="145621"/>
</workbook>
</file>

<file path=xl/calcChain.xml><?xml version="1.0" encoding="utf-8"?>
<calcChain xmlns="http://schemas.openxmlformats.org/spreadsheetml/2006/main">
  <c r="K9" i="2" l="1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8" i="2"/>
  <c r="M10" i="4" l="1"/>
  <c r="E9" i="2" s="1"/>
  <c r="I9" i="2" s="1"/>
  <c r="M11" i="4"/>
  <c r="E10" i="2" s="1"/>
  <c r="I10" i="2" s="1"/>
  <c r="M12" i="4"/>
  <c r="E11" i="2" s="1"/>
  <c r="I11" i="2" s="1"/>
  <c r="M13" i="4"/>
  <c r="E12" i="2" s="1"/>
  <c r="I12" i="2" s="1"/>
  <c r="M14" i="4"/>
  <c r="E13" i="2" s="1"/>
  <c r="I13" i="2" s="1"/>
  <c r="M15" i="4"/>
  <c r="E14" i="2" s="1"/>
  <c r="I14" i="2" s="1"/>
  <c r="M16" i="4"/>
  <c r="E15" i="2" s="1"/>
  <c r="I15" i="2" s="1"/>
  <c r="M17" i="4"/>
  <c r="E16" i="2" s="1"/>
  <c r="I16" i="2" s="1"/>
  <c r="M18" i="4"/>
  <c r="E17" i="2" s="1"/>
  <c r="I17" i="2" s="1"/>
  <c r="M19" i="4"/>
  <c r="E18" i="2" s="1"/>
  <c r="I18" i="2" s="1"/>
  <c r="M20" i="4"/>
  <c r="E19" i="2" s="1"/>
  <c r="I19" i="2" s="1"/>
  <c r="M21" i="4"/>
  <c r="E20" i="2" s="1"/>
  <c r="I20" i="2" s="1"/>
  <c r="M22" i="4"/>
  <c r="E21" i="2" s="1"/>
  <c r="I21" i="2" s="1"/>
  <c r="M23" i="4"/>
  <c r="E22" i="2" s="1"/>
  <c r="I22" i="2" s="1"/>
  <c r="M24" i="4"/>
  <c r="E23" i="2" s="1"/>
  <c r="I23" i="2" s="1"/>
  <c r="M25" i="4"/>
  <c r="E24" i="2" s="1"/>
  <c r="I24" i="2" s="1"/>
  <c r="M26" i="4"/>
  <c r="E25" i="2" s="1"/>
  <c r="I25" i="2" s="1"/>
  <c r="M27" i="4"/>
  <c r="E26" i="2" s="1"/>
  <c r="I26" i="2" s="1"/>
  <c r="M28" i="4"/>
  <c r="E27" i="2" s="1"/>
  <c r="I27" i="2" s="1"/>
  <c r="M29" i="4"/>
  <c r="E28" i="2" s="1"/>
  <c r="I28" i="2" s="1"/>
  <c r="M30" i="4"/>
  <c r="E29" i="2" s="1"/>
  <c r="I29" i="2" s="1"/>
  <c r="M31" i="4"/>
  <c r="E30" i="2" s="1"/>
  <c r="I30" i="2" s="1"/>
  <c r="M32" i="4"/>
  <c r="E31" i="2" s="1"/>
  <c r="I31" i="2" s="1"/>
  <c r="M33" i="4"/>
  <c r="E32" i="2" s="1"/>
  <c r="I32" i="2" s="1"/>
  <c r="M34" i="4"/>
  <c r="E33" i="2" s="1"/>
  <c r="I33" i="2" s="1"/>
  <c r="M35" i="4"/>
  <c r="E34" i="2" s="1"/>
  <c r="I34" i="2" s="1"/>
  <c r="M36" i="4"/>
  <c r="E35" i="2" s="1"/>
  <c r="I35" i="2" s="1"/>
  <c r="M37" i="4"/>
  <c r="E36" i="2" s="1"/>
  <c r="I36" i="2" s="1"/>
  <c r="M38" i="4"/>
  <c r="E37" i="2" s="1"/>
  <c r="I37" i="2" s="1"/>
  <c r="M39" i="4"/>
  <c r="E38" i="2" s="1"/>
  <c r="I38" i="2" s="1"/>
  <c r="M40" i="4"/>
  <c r="E39" i="2" s="1"/>
  <c r="I39" i="2" s="1"/>
  <c r="M41" i="4"/>
  <c r="E40" i="2" s="1"/>
  <c r="I40" i="2" s="1"/>
  <c r="M42" i="4"/>
  <c r="E41" i="2" s="1"/>
  <c r="I41" i="2" s="1"/>
  <c r="M43" i="4"/>
  <c r="E42" i="2" s="1"/>
  <c r="I42" i="2" s="1"/>
  <c r="M44" i="4"/>
  <c r="E43" i="2" s="1"/>
  <c r="I43" i="2" s="1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10" i="4"/>
  <c r="B10" i="4"/>
  <c r="F10" i="4" s="1"/>
  <c r="B11" i="4"/>
  <c r="F11" i="4" s="1"/>
  <c r="B12" i="4"/>
  <c r="F12" i="4" s="1"/>
  <c r="B13" i="4"/>
  <c r="F13" i="4" s="1"/>
  <c r="B14" i="4"/>
  <c r="F14" i="4" s="1"/>
  <c r="B15" i="4"/>
  <c r="F15" i="4" s="1"/>
  <c r="B16" i="4"/>
  <c r="F16" i="4" s="1"/>
  <c r="B17" i="4"/>
  <c r="F17" i="4" s="1"/>
  <c r="B18" i="4"/>
  <c r="F18" i="4" s="1"/>
  <c r="B19" i="4"/>
  <c r="F19" i="4" s="1"/>
  <c r="B20" i="4"/>
  <c r="F20" i="4" s="1"/>
  <c r="B21" i="4"/>
  <c r="F21" i="4" s="1"/>
  <c r="B22" i="4"/>
  <c r="F22" i="4" s="1"/>
  <c r="B23" i="4"/>
  <c r="F23" i="4" s="1"/>
  <c r="B24" i="4"/>
  <c r="F24" i="4" s="1"/>
  <c r="B25" i="4"/>
  <c r="F25" i="4" s="1"/>
  <c r="B26" i="4"/>
  <c r="F26" i="4" s="1"/>
  <c r="B27" i="4"/>
  <c r="F27" i="4" s="1"/>
  <c r="B28" i="4"/>
  <c r="F28" i="4" s="1"/>
  <c r="B29" i="4"/>
  <c r="F29" i="4" s="1"/>
  <c r="B30" i="4"/>
  <c r="F30" i="4" s="1"/>
  <c r="B31" i="4"/>
  <c r="F31" i="4" s="1"/>
  <c r="B32" i="4"/>
  <c r="F32" i="4" s="1"/>
  <c r="B33" i="4"/>
  <c r="F33" i="4" s="1"/>
  <c r="B34" i="4"/>
  <c r="F34" i="4" s="1"/>
  <c r="B35" i="4"/>
  <c r="F35" i="4" s="1"/>
  <c r="B36" i="4"/>
  <c r="F36" i="4" s="1"/>
  <c r="B37" i="4"/>
  <c r="F37" i="4" s="1"/>
  <c r="B38" i="4"/>
  <c r="F38" i="4" s="1"/>
  <c r="B39" i="4"/>
  <c r="F39" i="4" s="1"/>
  <c r="B40" i="4"/>
  <c r="F40" i="4" s="1"/>
  <c r="B41" i="4"/>
  <c r="F41" i="4" s="1"/>
  <c r="B42" i="4"/>
  <c r="F42" i="4" s="1"/>
  <c r="B43" i="4"/>
  <c r="F43" i="4" s="1"/>
  <c r="B44" i="4"/>
  <c r="F44" i="4" s="1"/>
  <c r="B9" i="4"/>
  <c r="F9" i="4" s="1"/>
  <c r="D42" i="4" l="1"/>
  <c r="D38" i="4"/>
  <c r="D34" i="4"/>
  <c r="D30" i="4"/>
  <c r="D26" i="4"/>
  <c r="D22" i="4"/>
  <c r="D18" i="4"/>
  <c r="D14" i="4"/>
  <c r="D10" i="4"/>
  <c r="D9" i="4"/>
  <c r="D41" i="4"/>
  <c r="D37" i="4"/>
  <c r="D33" i="4"/>
  <c r="D29" i="4"/>
  <c r="D25" i="4"/>
  <c r="D21" i="4"/>
  <c r="D17" i="4"/>
  <c r="D13" i="4"/>
  <c r="D44" i="4"/>
  <c r="D40" i="4"/>
  <c r="D36" i="4"/>
  <c r="D32" i="4"/>
  <c r="D28" i="4"/>
  <c r="D24" i="4"/>
  <c r="D20" i="4"/>
  <c r="D16" i="4"/>
  <c r="D12" i="4"/>
  <c r="D43" i="4"/>
  <c r="D39" i="4"/>
  <c r="D35" i="4"/>
  <c r="D31" i="4"/>
  <c r="D27" i="4"/>
  <c r="D23" i="4"/>
  <c r="D19" i="4"/>
  <c r="D15" i="4"/>
  <c r="D11" i="4"/>
  <c r="M9" i="4"/>
  <c r="L9" i="4"/>
  <c r="E8" i="2" l="1"/>
  <c r="I8" i="2" s="1"/>
  <c r="K44" i="2" s="1"/>
  <c r="B8" i="1" s="1"/>
</calcChain>
</file>

<file path=xl/sharedStrings.xml><?xml version="1.0" encoding="utf-8"?>
<sst xmlns="http://schemas.openxmlformats.org/spreadsheetml/2006/main" count="119" uniqueCount="79">
  <si>
    <t>Обоснование НМЦК</t>
  </si>
  <si>
    <t>Предмет муниципального контракта (договора)</t>
  </si>
  <si>
    <t>Основные характеристики объекта закупки</t>
  </si>
  <si>
    <t>Используемый метод определения НМЦК с обоснованием</t>
  </si>
  <si>
    <t>НМЦК, руб.</t>
  </si>
  <si>
    <t>Расчет НМЦК</t>
  </si>
  <si>
    <t>Дата подготовки обоснования НМЦК</t>
  </si>
  <si>
    <t>Определение НМЦК методом сопоставимых рыночных цен (анализа рынка)</t>
  </si>
  <si>
    <t>№ п/п</t>
  </si>
  <si>
    <t>Наименование товара (работы, услуги)</t>
  </si>
  <si>
    <t>Количество (объем) товара (работы, услуги)</t>
  </si>
  <si>
    <t>Цена за единицу товара (работы, услуги) из различных источников ценовой информации, руб.</t>
  </si>
  <si>
    <t>Средняя цена за единицу товара (работы, услуги), руб.</t>
  </si>
  <si>
    <t>запрос поставщикам (подрядчикам, исполнителям)</t>
  </si>
  <si>
    <t>запрос в ЕИС</t>
  </si>
  <si>
    <t>реестр контрактов</t>
  </si>
  <si>
    <t>общедоступные источники</t>
  </si>
  <si>
    <t>Информация от поставщиков (подрядчиков, исполнителей) о предлагаемых идентичных (однородных) товарах (работах, услугах)</t>
  </si>
  <si>
    <t>№4</t>
  </si>
  <si>
    <t>№5</t>
  </si>
  <si>
    <t>наименование товара (работы, услуги)</t>
  </si>
  <si>
    <t>цена за единицу, руб.</t>
  </si>
  <si>
    <t>Единица изм.</t>
  </si>
  <si>
    <t>Приложение 2.1</t>
  </si>
  <si>
    <t>Приложение 2.2</t>
  </si>
  <si>
    <t>Определение НМЦК методом сопоставимых рыночных цен (анализа рынка) в соответствии с п.2 ст.22 Федерального закона №44-ФЗ</t>
  </si>
  <si>
    <t>Определение ценовой информации, полученной от поставщиков (подрядчиков, исполнителей)</t>
  </si>
  <si>
    <t>Приложение № 2</t>
  </si>
  <si>
    <t xml:space="preserve">Коэффициент вариации, % </t>
  </si>
  <si>
    <t xml:space="preserve">Стоимость товара (работы, услуги), руб. </t>
  </si>
  <si>
    <t>Поставка канцелярских и хозяйственных товаров</t>
  </si>
  <si>
    <t>Вх.  № 1 от 25.08.2021</t>
  </si>
  <si>
    <t>Вх. № 2 от 25.08.2021</t>
  </si>
  <si>
    <t>Вх.№ 3 от 25.08.2021</t>
  </si>
  <si>
    <t>Согласно приложения №2; 2.1; 2.2.</t>
  </si>
  <si>
    <t>Маска медицинская 3-х сл., резинка, голубая Стандарт п/э 50шт/уп</t>
  </si>
  <si>
    <t>Мед.смотров. перчатки нитрил, н/с, н/о, Hotex (L) голубые 50 пар/упак</t>
  </si>
  <si>
    <t>Швабра флаундер YORK Классик с плоским мопом в ассортименте</t>
  </si>
  <si>
    <t xml:space="preserve">Насадка МОП YORK Классик </t>
  </si>
  <si>
    <t xml:space="preserve">Совок с длинной ручкой 80 см </t>
  </si>
  <si>
    <t xml:space="preserve">Полотенца бумажные д/дисп.Protissue 2сл бел 190л/пач 15пач/кор Z-сложения </t>
  </si>
  <si>
    <t>Блок для унитаза Бреф Сила-Актив Океанский Бриз (шары)</t>
  </si>
  <si>
    <t>Салфетки Attache Selection For Screen д/экранов, туба, 100 шт, 130х170</t>
  </si>
  <si>
    <t>Мешки для мусора ПНД 60л 11мкм 15шт/рул черные 58x68см Гранит</t>
  </si>
  <si>
    <t>Корректирующий карандаш 8мл ATTACHE, шариковый наконечник</t>
  </si>
  <si>
    <t>Набор маркеров для досок набор 4цв. 2-5мм.</t>
  </si>
  <si>
    <t>Ручка шариковая Attache Happy, фиолетовый корпус, синяя, масляные чернила</t>
  </si>
  <si>
    <t>Ручка шариковая Bic Раунд Стик Экзакт синяя, 0, 28 мм</t>
  </si>
  <si>
    <t>Ручка гелевая Attache Town 0, 5мм с резин.манжеткой черный Россия</t>
  </si>
  <si>
    <t>Маркер для промышленной графики EDDING E-8750/49 белый 2-4мм</t>
  </si>
  <si>
    <t>Карандаш чернографитный Attache Economy плаcтик, сласт, HB, черн.корп., 6шт/уп</t>
  </si>
  <si>
    <t>Журнал регистрации измерения температуры</t>
  </si>
  <si>
    <t>Журнал -график проведения генеральных уборок</t>
  </si>
  <si>
    <t>Журнал учета инструктажа по действиям в чрезвычайных ситуац 2шт/уп</t>
  </si>
  <si>
    <t>Журнал проведения дезинф.работ в профилакт.целях,</t>
  </si>
  <si>
    <t>Журнал визуального осмотра объекта и прилегающей территории А4, 12л, 2шт/уп</t>
  </si>
  <si>
    <t>Журнал  учета хозяйственного имущества и материалов, 4шт/уп</t>
  </si>
  <si>
    <t>Журнал учета расходования электрической энергии, 32 стр</t>
  </si>
  <si>
    <t>Журнал учёта водопотребл. водоизмерительными приборами и устройств.</t>
  </si>
  <si>
    <t>Журнал учета предписаний Государственного пожарного надзора</t>
  </si>
  <si>
    <t>Журнал по технике безопасности А4 50л</t>
  </si>
  <si>
    <t>Журнал учета проверок юридического лица, инд .предпринимателя</t>
  </si>
  <si>
    <t>Журнал регистрации вводного инструктажа по ГО и ЧС 32л.</t>
  </si>
  <si>
    <t>Комплект журналов по охране труда 8шт.</t>
  </si>
  <si>
    <t>Журнал отзывов и предложений .</t>
  </si>
  <si>
    <t>Журнал регистрации и контроля работы бактериц.установки.</t>
  </si>
  <si>
    <t>Журнал учёта получения и расх.дезинф.ср-в и провед.дезинф.работ.</t>
  </si>
  <si>
    <t>Комплект журналов по пожарной безопасности 10шт.</t>
  </si>
  <si>
    <t>Плакат информационный осторожно терроризм, комплект из 3-х листов</t>
  </si>
  <si>
    <t>Плакат информационный профилактика COVID-19 формат А2</t>
  </si>
  <si>
    <t>Плакат информационный пожарная безопасность, комплект из 3-х листов</t>
  </si>
  <si>
    <t>упак</t>
  </si>
  <si>
    <t>шт</t>
  </si>
  <si>
    <t>рул</t>
  </si>
  <si>
    <t>набор</t>
  </si>
  <si>
    <t>Шт</t>
  </si>
  <si>
    <t>компл</t>
  </si>
  <si>
    <t>Спецификация</t>
  </si>
  <si>
    <t>Средняя цена за единицу товара (работы, услуги), руб. с учетом экономии и ограничением лимитов бюджетных обязательств (выбрана минимальная предложенная цена по коммерческим предложениям)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</si>
</sst>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\-??_р_._-;_-@_-"/>
    <numFmt numFmtId="165" formatCode="#,##0.00&quot;р.&quot;"/>
    <numFmt numFmtId="166" formatCode="0.0"/>
  </numFmts>
  <fonts count="26" x14ac:knownFonts="1">
    <font>
      <sz val="10"/>
      <name val="Arial"/>
      <family val="2"/>
      <charset val="204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rgb="FF000000"/>
      <name val="Calibri"/>
      <family val="2"/>
      <charset val="204"/>
    </font>
    <font>
      <sz val="11"/>
      <name val="Cambria"/>
      <family val="1"/>
      <charset val="204"/>
    </font>
    <font>
      <sz val="12"/>
      <name val="Cambria"/>
      <family val="1"/>
      <charset val="204"/>
    </font>
    <font>
      <sz val="12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color rgb="FF0000FF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8"/>
      <color rgb="FF000000"/>
      <name val="Calibri"/>
      <family val="2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164" fontId="2" fillId="0" borderId="0"/>
    <xf numFmtId="0" fontId="1" fillId="0" borderId="0"/>
    <xf numFmtId="0" fontId="3" fillId="0" borderId="0" xfId="0" applyFont="1" applyFill="1" applyBorder="1" applyAlignment="1">
      <alignment horizontal="right" vertical="center"/>
    </xf>
  </cellStyleXfs>
  <cellXfs count="102">
    <xf numFmtId="0" fontId="0" fillId="0" borderId="0" xfId="0"/>
    <xf numFmtId="0" fontId="2" fillId="0" borderId="0" xfId="3" applyFont="1" applyFill="1" applyBorder="1" applyAlignment="1"/>
    <xf numFmtId="0" fontId="6" fillId="0" borderId="0" xfId="3" applyFont="1" applyFill="1" applyBorder="1" applyAlignment="1">
      <alignment horizontal="right" vertical="center"/>
    </xf>
    <xf numFmtId="0" fontId="3" fillId="0" borderId="0" xfId="3" applyFont="1" applyFill="1" applyBorder="1" applyAlignment="1">
      <alignment horizontal="right" vertical="center"/>
    </xf>
    <xf numFmtId="0" fontId="5" fillId="0" borderId="0" xfId="0" applyFont="1"/>
    <xf numFmtId="0" fontId="9" fillId="0" borderId="0" xfId="0" applyFont="1"/>
    <xf numFmtId="0" fontId="15" fillId="0" borderId="0" xfId="3" applyFont="1" applyFill="1" applyBorder="1" applyAlignment="1"/>
    <xf numFmtId="0" fontId="16" fillId="0" borderId="1" xfId="3" applyFont="1" applyFill="1" applyBorder="1" applyAlignment="1">
      <alignment vertical="center" wrapText="1"/>
    </xf>
    <xf numFmtId="0" fontId="16" fillId="0" borderId="0" xfId="3" applyFont="1" applyFill="1" applyBorder="1" applyAlignment="1"/>
    <xf numFmtId="164" fontId="4" fillId="0" borderId="0" xfId="1" applyFont="1" applyBorder="1" applyAlignment="1" applyProtection="1">
      <alignment vertical="center" wrapText="1"/>
    </xf>
    <xf numFmtId="0" fontId="10" fillId="0" borderId="1" xfId="3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0" fontId="11" fillId="0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21" fillId="0" borderId="1" xfId="2" applyNumberFormat="1" applyFont="1" applyBorder="1" applyAlignment="1" applyProtection="1">
      <alignment horizontal="center" vertical="center" wrapText="1"/>
    </xf>
    <xf numFmtId="0" fontId="22" fillId="0" borderId="1" xfId="3" applyFont="1" applyFill="1" applyBorder="1" applyAlignment="1">
      <alignment horizontal="center" vertical="center" wrapText="1"/>
    </xf>
    <xf numFmtId="164" fontId="12" fillId="0" borderId="1" xfId="1" applyFont="1" applyBorder="1" applyAlignment="1" applyProtection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164" fontId="20" fillId="0" borderId="1" xfId="1" applyFont="1" applyBorder="1" applyAlignment="1" applyProtection="1">
      <alignment horizontal="center" vertical="center" wrapText="1"/>
    </xf>
    <xf numFmtId="0" fontId="5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vertical="center" wrapText="1"/>
    </xf>
    <xf numFmtId="164" fontId="9" fillId="0" borderId="0" xfId="1" applyFont="1" applyBorder="1" applyAlignment="1" applyProtection="1">
      <alignment vertical="center" wrapText="1"/>
    </xf>
    <xf numFmtId="1" fontId="11" fillId="0" borderId="1" xfId="3" applyNumberFormat="1" applyFont="1" applyFill="1" applyBorder="1" applyAlignment="1">
      <alignment horizontal="center" vertical="center" wrapText="1"/>
    </xf>
    <xf numFmtId="1" fontId="12" fillId="0" borderId="1" xfId="3" applyNumberFormat="1" applyFont="1" applyFill="1" applyBorder="1" applyAlignment="1">
      <alignment horizontal="center" vertical="center" wrapText="1"/>
    </xf>
    <xf numFmtId="1" fontId="12" fillId="0" borderId="1" xfId="1" applyNumberFormat="1" applyFont="1" applyBorder="1" applyAlignment="1" applyProtection="1">
      <alignment horizontal="center" vertical="center" wrapText="1"/>
    </xf>
    <xf numFmtId="0" fontId="16" fillId="0" borderId="0" xfId="3" applyFont="1" applyFill="1" applyBorder="1" applyAlignment="1">
      <alignment vertical="top" wrapText="1"/>
    </xf>
    <xf numFmtId="0" fontId="16" fillId="0" borderId="0" xfId="3" applyFont="1" applyFill="1" applyBorder="1" applyAlignment="1">
      <alignment vertical="center" wrapText="1"/>
    </xf>
    <xf numFmtId="0" fontId="13" fillId="0" borderId="0" xfId="3" applyNumberFormat="1" applyFont="1" applyFill="1" applyBorder="1" applyAlignment="1"/>
    <xf numFmtId="0" fontId="16" fillId="0" borderId="0" xfId="3" applyNumberFormat="1" applyFont="1" applyFill="1" applyBorder="1" applyAlignment="1">
      <alignment vertical="top" wrapText="1"/>
    </xf>
    <xf numFmtId="0" fontId="16" fillId="0" borderId="0" xfId="3" applyNumberFormat="1" applyFont="1" applyFill="1" applyBorder="1" applyAlignment="1"/>
    <xf numFmtId="0" fontId="8" fillId="0" borderId="0" xfId="3" applyNumberFormat="1" applyFont="1" applyFill="1" applyBorder="1" applyAlignment="1">
      <alignment vertical="center"/>
    </xf>
    <xf numFmtId="0" fontId="10" fillId="0" borderId="4" xfId="3" applyFont="1" applyFill="1" applyBorder="1" applyAlignment="1">
      <alignment horizontal="center" vertical="top" wrapText="1"/>
    </xf>
    <xf numFmtId="0" fontId="16" fillId="0" borderId="4" xfId="3" applyFont="1" applyFill="1" applyBorder="1" applyAlignment="1">
      <alignment horizontal="center" vertical="top" wrapText="1"/>
    </xf>
    <xf numFmtId="0" fontId="16" fillId="0" borderId="0" xfId="3" applyNumberFormat="1" applyFont="1" applyFill="1" applyBorder="1" applyAlignment="1">
      <alignment horizontal="center" vertical="center" wrapText="1"/>
    </xf>
    <xf numFmtId="0" fontId="16" fillId="0" borderId="0" xfId="3" applyNumberFormat="1" applyFont="1" applyFill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23" fillId="0" borderId="0" xfId="3" applyNumberFormat="1" applyFont="1" applyFill="1" applyBorder="1" applyAlignment="1">
      <alignment vertical="top" wrapText="1"/>
    </xf>
    <xf numFmtId="0" fontId="16" fillId="0" borderId="0" xfId="3" applyNumberFormat="1" applyFont="1" applyFill="1" applyBorder="1" applyAlignment="1">
      <alignment vertical="top"/>
    </xf>
    <xf numFmtId="0" fontId="19" fillId="0" borderId="0" xfId="3" applyFont="1" applyFill="1" applyBorder="1" applyAlignment="1">
      <alignment horizontal="center" vertical="center"/>
    </xf>
    <xf numFmtId="0" fontId="12" fillId="0" borderId="6" xfId="3" applyFont="1" applyFill="1" applyBorder="1" applyAlignment="1">
      <alignment horizontal="center" vertical="center" wrapText="1"/>
    </xf>
    <xf numFmtId="166" fontId="5" fillId="0" borderId="0" xfId="0" applyNumberFormat="1" applyFont="1"/>
    <xf numFmtId="166" fontId="5" fillId="0" borderId="0" xfId="0" applyNumberFormat="1" applyFont="1" applyAlignment="1">
      <alignment vertical="center" wrapText="1"/>
    </xf>
    <xf numFmtId="166" fontId="4" fillId="0" borderId="0" xfId="3" applyNumberFormat="1" applyFont="1" applyFill="1" applyBorder="1" applyAlignment="1">
      <alignment vertical="center" wrapText="1"/>
    </xf>
    <xf numFmtId="166" fontId="20" fillId="0" borderId="1" xfId="1" applyNumberFormat="1" applyFont="1" applyFill="1" applyBorder="1" applyAlignment="1" applyProtection="1">
      <alignment horizontal="center" vertical="center" wrapText="1"/>
    </xf>
    <xf numFmtId="0" fontId="24" fillId="0" borderId="6" xfId="2" applyNumberFormat="1" applyFont="1" applyFill="1" applyBorder="1" applyAlignment="1" applyProtection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" fontId="16" fillId="0" borderId="1" xfId="3" applyNumberFormat="1" applyFont="1" applyFill="1" applyBorder="1" applyAlignment="1">
      <alignment horizontal="center" vertical="center" wrapText="1"/>
    </xf>
    <xf numFmtId="164" fontId="16" fillId="0" borderId="1" xfId="1" applyFont="1" applyBorder="1" applyAlignment="1">
      <alignment horizontal="center" vertical="center" wrapText="1"/>
    </xf>
    <xf numFmtId="4" fontId="25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/>
    </xf>
    <xf numFmtId="0" fontId="2" fillId="0" borderId="0" xfId="3" applyFont="1" applyFill="1" applyBorder="1" applyAlignment="1">
      <alignment wrapText="1"/>
    </xf>
    <xf numFmtId="0" fontId="16" fillId="0" borderId="0" xfId="3" applyFont="1" applyFill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6" fillId="0" borderId="6" xfId="3" applyFont="1" applyFill="1" applyBorder="1" applyAlignment="1">
      <alignment horizontal="center" vertical="top" wrapText="1"/>
    </xf>
    <xf numFmtId="0" fontId="4" fillId="0" borderId="4" xfId="3" applyFont="1" applyFill="1" applyBorder="1" applyAlignment="1">
      <alignment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4" fontId="16" fillId="0" borderId="5" xfId="3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20" fillId="0" borderId="0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164" fontId="20" fillId="0" borderId="1" xfId="1" applyFont="1" applyBorder="1" applyAlignment="1" applyProtection="1">
      <alignment vertical="center" wrapText="1"/>
    </xf>
    <xf numFmtId="164" fontId="16" fillId="0" borderId="1" xfId="3" applyNumberFormat="1" applyFont="1" applyFill="1" applyBorder="1" applyAlignment="1"/>
    <xf numFmtId="0" fontId="16" fillId="2" borderId="8" xfId="3" applyFont="1" applyFill="1" applyBorder="1" applyAlignment="1">
      <alignment horizontal="left" vertical="center" wrapText="1"/>
    </xf>
    <xf numFmtId="0" fontId="16" fillId="2" borderId="5" xfId="3" applyFont="1" applyFill="1" applyBorder="1" applyAlignment="1">
      <alignment horizontal="left" vertical="center" wrapText="1"/>
    </xf>
    <xf numFmtId="0" fontId="16" fillId="0" borderId="1" xfId="3" applyFont="1" applyFill="1" applyBorder="1" applyAlignment="1">
      <alignment horizontal="left" vertical="center" wrapText="1"/>
    </xf>
    <xf numFmtId="165" fontId="16" fillId="0" borderId="1" xfId="3" applyNumberFormat="1" applyFont="1" applyFill="1" applyBorder="1" applyAlignment="1">
      <alignment horizontal="left" vertical="center" wrapText="1"/>
    </xf>
    <xf numFmtId="14" fontId="18" fillId="0" borderId="1" xfId="3" applyNumberFormat="1" applyFont="1" applyFill="1" applyBorder="1" applyAlignment="1">
      <alignment horizontal="left" vertical="center" wrapText="1"/>
    </xf>
    <xf numFmtId="0" fontId="18" fillId="0" borderId="1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right" vertical="center"/>
    </xf>
    <xf numFmtId="0" fontId="7" fillId="0" borderId="0" xfId="3" applyFont="1" applyFill="1" applyBorder="1" applyAlignment="1"/>
    <xf numFmtId="0" fontId="6" fillId="0" borderId="0" xfId="3" applyFont="1" applyFill="1" applyBorder="1" applyAlignment="1">
      <alignment horizontal="right" vertical="center"/>
    </xf>
    <xf numFmtId="0" fontId="23" fillId="0" borderId="0" xfId="3" applyFont="1" applyFill="1" applyBorder="1" applyAlignment="1">
      <alignment horizontal="right" vertical="center"/>
    </xf>
    <xf numFmtId="0" fontId="12" fillId="0" borderId="0" xfId="3" applyFont="1" applyFill="1" applyBorder="1" applyAlignment="1">
      <alignment horizontal="right" vertical="center"/>
    </xf>
    <xf numFmtId="0" fontId="11" fillId="0" borderId="0" xfId="3" applyFont="1" applyFill="1" applyBorder="1" applyAlignment="1">
      <alignment horizontal="right" vertical="center" wrapText="1"/>
    </xf>
    <xf numFmtId="0" fontId="11" fillId="0" borderId="0" xfId="3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center"/>
    </xf>
    <xf numFmtId="0" fontId="15" fillId="0" borderId="0" xfId="3" applyFont="1" applyFill="1" applyBorder="1" applyAlignment="1">
      <alignment horizontal="center"/>
    </xf>
    <xf numFmtId="0" fontId="16" fillId="2" borderId="1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center"/>
    </xf>
    <xf numFmtId="0" fontId="14" fillId="0" borderId="0" xfId="3" applyFont="1" applyFill="1" applyBorder="1" applyAlignment="1">
      <alignment horizontal="center"/>
    </xf>
    <xf numFmtId="0" fontId="14" fillId="0" borderId="2" xfId="3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top" wrapText="1"/>
    </xf>
    <xf numFmtId="0" fontId="10" fillId="0" borderId="6" xfId="3" applyFont="1" applyFill="1" applyBorder="1" applyAlignment="1">
      <alignment horizontal="center" vertical="top" wrapText="1"/>
    </xf>
    <xf numFmtId="0" fontId="10" fillId="0" borderId="3" xfId="3" applyFont="1" applyFill="1" applyBorder="1" applyAlignment="1">
      <alignment horizontal="center" vertical="top" wrapText="1"/>
    </xf>
    <xf numFmtId="0" fontId="12" fillId="0" borderId="1" xfId="3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center" vertical="center" wrapText="1"/>
    </xf>
    <xf numFmtId="166" fontId="12" fillId="0" borderId="6" xfId="3" applyNumberFormat="1" applyFont="1" applyFill="1" applyBorder="1" applyAlignment="1">
      <alignment horizontal="center" vertical="center" wrapText="1"/>
    </xf>
    <xf numFmtId="166" fontId="12" fillId="0" borderId="7" xfId="3" applyNumberFormat="1" applyFont="1" applyFill="1" applyBorder="1" applyAlignment="1">
      <alignment horizontal="center" vertical="center" wrapText="1"/>
    </xf>
    <xf numFmtId="166" fontId="12" fillId="0" borderId="3" xfId="3" applyNumberFormat="1" applyFont="1" applyFill="1" applyBorder="1" applyAlignment="1">
      <alignment horizontal="center" vertical="center" wrapText="1"/>
    </xf>
    <xf numFmtId="0" fontId="12" fillId="0" borderId="6" xfId="3" applyFont="1" applyFill="1" applyBorder="1" applyAlignment="1">
      <alignment horizontal="center" vertical="center" wrapText="1"/>
    </xf>
    <xf numFmtId="0" fontId="12" fillId="0" borderId="7" xfId="3" applyFont="1" applyFill="1" applyBorder="1" applyAlignment="1">
      <alignment horizontal="center" vertical="center" wrapText="1"/>
    </xf>
    <xf numFmtId="0" fontId="12" fillId="0" borderId="3" xfId="3" applyFont="1" applyFill="1" applyBorder="1" applyAlignment="1">
      <alignment horizontal="center" vertical="center" wrapText="1"/>
    </xf>
  </cellXfs>
  <cellStyles count="4">
    <cellStyle name="TableStyleLight1" xfId="2"/>
    <cellStyle name="Гиперссылка" xfId="1" builtinId="8"/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9"/>
  <sheetViews>
    <sheetView zoomScale="80" zoomScaleNormal="80" zoomScalePageLayoutView="60" workbookViewId="0">
      <selection activeCell="J14" sqref="J14"/>
    </sheetView>
  </sheetViews>
  <sheetFormatPr defaultRowHeight="15" x14ac:dyDescent="0.25"/>
  <cols>
    <col min="1" max="1" width="66.85546875" style="1" customWidth="1"/>
    <col min="2" max="2" width="54.42578125" style="1" customWidth="1"/>
    <col min="3" max="12" width="8.7109375" style="1"/>
    <col min="13" max="13" width="6.5703125" style="1"/>
    <col min="14" max="257" width="8.7109375" style="1"/>
  </cols>
  <sheetData>
    <row r="1" spans="1:13" ht="22.5" customHeight="1" x14ac:dyDescent="0.25">
      <c r="A1" s="78"/>
      <c r="B1" s="79"/>
      <c r="C1" s="79"/>
      <c r="D1" s="79"/>
      <c r="E1" s="79"/>
      <c r="F1" s="79"/>
      <c r="G1" s="80"/>
      <c r="H1" s="81"/>
      <c r="I1" s="81"/>
      <c r="J1" s="81"/>
      <c r="K1" s="81"/>
      <c r="L1" s="81"/>
      <c r="M1" s="81"/>
    </row>
    <row r="2" spans="1:13" ht="38.25" customHeight="1" x14ac:dyDescent="0.25">
      <c r="A2" s="82" t="s">
        <v>27</v>
      </c>
      <c r="B2" s="82"/>
      <c r="C2" s="82"/>
      <c r="D2" s="82"/>
      <c r="E2" s="82"/>
      <c r="F2" s="82"/>
      <c r="G2" s="83"/>
      <c r="H2" s="84"/>
      <c r="I2" s="84"/>
      <c r="J2" s="84"/>
      <c r="K2" s="84"/>
      <c r="L2" s="84"/>
      <c r="M2" s="84"/>
    </row>
    <row r="3" spans="1:13" ht="28.5" customHeight="1" x14ac:dyDescent="0.3">
      <c r="A3" s="85" t="s">
        <v>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3" ht="18" customHeight="1" x14ac:dyDescent="0.3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1:13" ht="42" customHeight="1" x14ac:dyDescent="0.25">
      <c r="A5" s="7" t="s">
        <v>1</v>
      </c>
      <c r="B5" s="87" t="s">
        <v>30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</row>
    <row r="6" spans="1:13" ht="42" customHeight="1" x14ac:dyDescent="0.25">
      <c r="A6" s="7" t="s">
        <v>2</v>
      </c>
      <c r="B6" s="3" t="s">
        <v>77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3"/>
    </row>
    <row r="7" spans="1:13" ht="42" customHeight="1" x14ac:dyDescent="0.25">
      <c r="A7" s="7" t="s">
        <v>3</v>
      </c>
      <c r="B7" s="74" t="s">
        <v>25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13" ht="42" customHeight="1" x14ac:dyDescent="0.25">
      <c r="A8" s="7" t="s">
        <v>4</v>
      </c>
      <c r="B8" s="75">
        <f>'Приложение 2.1.'!K44</f>
        <v>21168.06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</row>
    <row r="9" spans="1:13" ht="42" customHeight="1" x14ac:dyDescent="0.25">
      <c r="A9" s="7" t="s">
        <v>5</v>
      </c>
      <c r="B9" s="74" t="s">
        <v>34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</row>
    <row r="10" spans="1:13" ht="42" customHeight="1" x14ac:dyDescent="0.25">
      <c r="A10" s="7" t="s">
        <v>6</v>
      </c>
      <c r="B10" s="76">
        <v>44433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</row>
    <row r="11" spans="1:13" ht="21" x14ac:dyDescent="0.3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66" customHeight="1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</row>
    <row r="13" spans="1:13" ht="24.75" customHeight="1" x14ac:dyDescent="0.2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7"/>
      <c r="M13" s="30"/>
    </row>
    <row r="14" spans="1:13" ht="26.25" customHeight="1" x14ac:dyDescent="0.25">
      <c r="A14" s="30"/>
      <c r="B14" s="30"/>
      <c r="C14" s="30"/>
      <c r="D14" s="30"/>
      <c r="E14" s="38"/>
      <c r="F14" s="38"/>
      <c r="G14" s="38"/>
      <c r="H14" s="38"/>
      <c r="I14" s="30"/>
      <c r="J14" s="36"/>
      <c r="K14" s="36"/>
      <c r="L14" s="28"/>
      <c r="M14" s="36"/>
    </row>
    <row r="15" spans="1:13" ht="25.5" customHeight="1" x14ac:dyDescent="0.3">
      <c r="A15" s="31"/>
      <c r="B15" s="35"/>
      <c r="C15" s="32"/>
      <c r="D15" s="32"/>
      <c r="E15" s="30"/>
      <c r="F15" s="39"/>
      <c r="G15" s="30"/>
      <c r="H15" s="30"/>
      <c r="I15" s="30"/>
      <c r="J15" s="36"/>
      <c r="K15" s="36"/>
      <c r="L15" s="28"/>
      <c r="M15" s="36"/>
    </row>
    <row r="16" spans="1:13" ht="20.25" x14ac:dyDescent="0.3">
      <c r="A16" s="31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</row>
    <row r="17" spans="1:13" ht="21" x14ac:dyDescent="0.3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ht="21" x14ac:dyDescent="0.3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ht="2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</sheetData>
  <mergeCells count="10">
    <mergeCell ref="A1:M1"/>
    <mergeCell ref="A2:M2"/>
    <mergeCell ref="A3:M3"/>
    <mergeCell ref="A4:M4"/>
    <mergeCell ref="B5:M5"/>
    <mergeCell ref="B6:M6"/>
    <mergeCell ref="B7:M7"/>
    <mergeCell ref="B8:M8"/>
    <mergeCell ref="B9:M9"/>
    <mergeCell ref="B10:M10"/>
  </mergeCells>
  <pageMargins left="0.25" right="0.25" top="0.75" bottom="0.75" header="0.3" footer="0.3"/>
  <pageSetup paperSize="9" scale="62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44"/>
  <sheetViews>
    <sheetView tabSelected="1" zoomScale="70" zoomScaleNormal="70" zoomScaleSheetLayoutView="50" zoomScalePageLayoutView="60" workbookViewId="0">
      <pane xSplit="4" ySplit="7" topLeftCell="E34" activePane="bottomRight" state="frozen"/>
      <selection pane="topRight" activeCell="E1" sqref="E1"/>
      <selection pane="bottomLeft" activeCell="A9" sqref="A9"/>
      <selection pane="bottomRight" activeCell="J43" sqref="J43"/>
    </sheetView>
  </sheetViews>
  <sheetFormatPr defaultRowHeight="15" x14ac:dyDescent="0.25"/>
  <cols>
    <col min="1" max="1" width="12.85546875" style="1" customWidth="1"/>
    <col min="2" max="2" width="66.85546875" style="52" customWidth="1"/>
    <col min="3" max="3" width="14.140625" style="1" customWidth="1"/>
    <col min="4" max="4" width="18.28515625" style="1" customWidth="1"/>
    <col min="5" max="5" width="22.5703125" style="1" customWidth="1"/>
    <col min="6" max="7" width="22.28515625" style="1" customWidth="1"/>
    <col min="8" max="8" width="21.7109375" style="1" customWidth="1"/>
    <col min="9" max="9" width="19.140625" style="1" customWidth="1"/>
    <col min="10" max="10" width="30.5703125" style="1" customWidth="1"/>
    <col min="11" max="11" width="25.140625" style="1" customWidth="1"/>
    <col min="12" max="12" width="9.140625" style="1" customWidth="1"/>
    <col min="13" max="249" width="8.7109375" style="1"/>
  </cols>
  <sheetData>
    <row r="1" spans="1:11" ht="24.75" customHeight="1" x14ac:dyDescent="0.25">
      <c r="I1" s="88"/>
      <c r="J1" s="88"/>
      <c r="K1" s="88"/>
    </row>
    <row r="2" spans="1:11" ht="12.75" customHeight="1" x14ac:dyDescent="0.3">
      <c r="A2" s="8"/>
      <c r="B2" s="53"/>
      <c r="C2" s="8"/>
      <c r="D2" s="8"/>
      <c r="E2" s="8"/>
      <c r="F2" s="8"/>
      <c r="G2" s="8"/>
      <c r="H2" s="8"/>
      <c r="I2" s="8"/>
      <c r="J2" s="8"/>
      <c r="K2" s="8"/>
    </row>
    <row r="3" spans="1:11" ht="23.25" customHeight="1" x14ac:dyDescent="0.3">
      <c r="A3" s="8"/>
      <c r="B3" s="53"/>
      <c r="C3" s="8"/>
      <c r="D3" s="8"/>
      <c r="E3" s="8"/>
      <c r="F3" s="8"/>
      <c r="G3" s="8"/>
      <c r="H3" s="8"/>
      <c r="I3" s="89" t="s">
        <v>23</v>
      </c>
      <c r="J3" s="89"/>
      <c r="K3" s="89"/>
    </row>
    <row r="4" spans="1:11" ht="37.5" customHeight="1" x14ac:dyDescent="0.25">
      <c r="A4" s="90" t="s">
        <v>7</v>
      </c>
      <c r="B4" s="90"/>
      <c r="C4" s="90"/>
      <c r="D4" s="90"/>
      <c r="E4" s="90"/>
      <c r="F4" s="90"/>
      <c r="G4" s="90"/>
      <c r="H4" s="90"/>
      <c r="I4" s="90"/>
      <c r="J4" s="90"/>
      <c r="K4" s="90"/>
    </row>
    <row r="5" spans="1:11" ht="70.5" customHeight="1" x14ac:dyDescent="0.25">
      <c r="A5" s="91" t="s">
        <v>8</v>
      </c>
      <c r="B5" s="92" t="s">
        <v>9</v>
      </c>
      <c r="C5" s="91" t="s">
        <v>22</v>
      </c>
      <c r="D5" s="91" t="s">
        <v>10</v>
      </c>
      <c r="E5" s="91" t="s">
        <v>11</v>
      </c>
      <c r="F5" s="91"/>
      <c r="G5" s="91"/>
      <c r="H5" s="91"/>
      <c r="I5" s="91" t="s">
        <v>12</v>
      </c>
      <c r="J5" s="91" t="s">
        <v>78</v>
      </c>
      <c r="K5" s="91" t="s">
        <v>29</v>
      </c>
    </row>
    <row r="6" spans="1:11" ht="200.25" customHeight="1" x14ac:dyDescent="0.25">
      <c r="A6" s="91"/>
      <c r="B6" s="93"/>
      <c r="C6" s="91"/>
      <c r="D6" s="91"/>
      <c r="E6" s="10" t="s">
        <v>13</v>
      </c>
      <c r="F6" s="10" t="s">
        <v>14</v>
      </c>
      <c r="G6" s="33" t="s">
        <v>15</v>
      </c>
      <c r="H6" s="33" t="s">
        <v>16</v>
      </c>
      <c r="I6" s="91"/>
      <c r="J6" s="91"/>
      <c r="K6" s="91"/>
    </row>
    <row r="7" spans="1:11" ht="30" customHeight="1" x14ac:dyDescent="0.25">
      <c r="A7" s="11">
        <v>1</v>
      </c>
      <c r="B7" s="55">
        <v>2</v>
      </c>
      <c r="C7" s="55">
        <v>3</v>
      </c>
      <c r="D7" s="55">
        <v>4</v>
      </c>
      <c r="E7" s="11">
        <v>5</v>
      </c>
      <c r="F7" s="11">
        <v>6</v>
      </c>
      <c r="G7" s="34">
        <v>7</v>
      </c>
      <c r="H7" s="34">
        <v>8</v>
      </c>
      <c r="I7" s="11">
        <v>10</v>
      </c>
      <c r="J7" s="11">
        <v>11</v>
      </c>
      <c r="K7" s="11">
        <v>12</v>
      </c>
    </row>
    <row r="8" spans="1:11" ht="31.5" x14ac:dyDescent="0.25">
      <c r="A8" s="57">
        <v>1</v>
      </c>
      <c r="B8" s="62" t="s">
        <v>35</v>
      </c>
      <c r="C8" s="62" t="s">
        <v>71</v>
      </c>
      <c r="D8" s="54">
        <v>10</v>
      </c>
      <c r="E8" s="65">
        <f>'Приложение 2.2.'!M9</f>
        <v>159.13</v>
      </c>
      <c r="F8" s="59"/>
      <c r="G8" s="59"/>
      <c r="H8" s="59"/>
      <c r="I8" s="48">
        <f>E8</f>
        <v>159.13</v>
      </c>
      <c r="J8" s="48">
        <f>'Приложение 2.2.'!G9</f>
        <v>154</v>
      </c>
      <c r="K8" s="49">
        <f>D8*J8</f>
        <v>1540</v>
      </c>
    </row>
    <row r="9" spans="1:11" ht="33" customHeight="1" x14ac:dyDescent="0.25">
      <c r="A9" s="58">
        <v>2</v>
      </c>
      <c r="B9" s="56" t="s">
        <v>36</v>
      </c>
      <c r="C9" s="62" t="s">
        <v>71</v>
      </c>
      <c r="D9" s="54">
        <v>1</v>
      </c>
      <c r="E9" s="65">
        <f>'Приложение 2.2.'!M10</f>
        <v>1131.8699999999999</v>
      </c>
      <c r="F9" s="60"/>
      <c r="G9" s="60"/>
      <c r="H9" s="60"/>
      <c r="I9" s="48">
        <f t="shared" ref="I9:I43" si="0">E9</f>
        <v>1131.8699999999999</v>
      </c>
      <c r="J9" s="48">
        <f>'Приложение 2.2.'!G10</f>
        <v>1098.9000000000001</v>
      </c>
      <c r="K9" s="49">
        <f t="shared" ref="K9:K43" si="1">D9*J9</f>
        <v>1098.9000000000001</v>
      </c>
    </row>
    <row r="10" spans="1:11" ht="31.5" x14ac:dyDescent="0.25">
      <c r="A10" s="58">
        <v>3</v>
      </c>
      <c r="B10" s="56" t="s">
        <v>37</v>
      </c>
      <c r="C10" s="62" t="s">
        <v>72</v>
      </c>
      <c r="D10" s="54">
        <v>2</v>
      </c>
      <c r="E10" s="65">
        <f>'Приложение 2.2.'!M11</f>
        <v>523.9</v>
      </c>
      <c r="F10" s="60"/>
      <c r="G10" s="60"/>
      <c r="H10" s="60"/>
      <c r="I10" s="48">
        <f t="shared" si="0"/>
        <v>523.9</v>
      </c>
      <c r="J10" s="48">
        <f>'Приложение 2.2.'!G11</f>
        <v>507</v>
      </c>
      <c r="K10" s="49">
        <f t="shared" si="1"/>
        <v>1014</v>
      </c>
    </row>
    <row r="11" spans="1:11" ht="20.25" x14ac:dyDescent="0.25">
      <c r="A11" s="58">
        <v>4</v>
      </c>
      <c r="B11" s="56" t="s">
        <v>38</v>
      </c>
      <c r="C11" s="62" t="s">
        <v>72</v>
      </c>
      <c r="D11" s="54">
        <v>5</v>
      </c>
      <c r="E11" s="65">
        <f>'Приложение 2.2.'!M12</f>
        <v>203.82</v>
      </c>
      <c r="F11" s="60"/>
      <c r="G11" s="60"/>
      <c r="H11" s="60"/>
      <c r="I11" s="48">
        <f t="shared" si="0"/>
        <v>203.82</v>
      </c>
      <c r="J11" s="48">
        <f>'Приложение 2.2.'!G12</f>
        <v>197.88</v>
      </c>
      <c r="K11" s="49">
        <f t="shared" si="1"/>
        <v>989.4</v>
      </c>
    </row>
    <row r="12" spans="1:11" ht="20.25" x14ac:dyDescent="0.25">
      <c r="A12" s="58">
        <v>5</v>
      </c>
      <c r="B12" s="56" t="s">
        <v>39</v>
      </c>
      <c r="C12" s="62" t="s">
        <v>72</v>
      </c>
      <c r="D12" s="54">
        <v>2</v>
      </c>
      <c r="E12" s="65">
        <f>'Приложение 2.2.'!M13</f>
        <v>188.2</v>
      </c>
      <c r="F12" s="60"/>
      <c r="G12" s="60"/>
      <c r="H12" s="60"/>
      <c r="I12" s="48">
        <f t="shared" si="0"/>
        <v>188.2</v>
      </c>
      <c r="J12" s="48">
        <f>'Приложение 2.2.'!G13</f>
        <v>180.96</v>
      </c>
      <c r="K12" s="49">
        <f t="shared" si="1"/>
        <v>361.92</v>
      </c>
    </row>
    <row r="13" spans="1:11" ht="31.5" x14ac:dyDescent="0.25">
      <c r="A13" s="58">
        <v>6</v>
      </c>
      <c r="B13" s="56" t="s">
        <v>40</v>
      </c>
      <c r="C13" s="62" t="s">
        <v>71</v>
      </c>
      <c r="D13" s="54">
        <v>1</v>
      </c>
      <c r="E13" s="65">
        <f>'Приложение 2.2.'!M14</f>
        <v>1763.53</v>
      </c>
      <c r="F13" s="60"/>
      <c r="G13" s="60"/>
      <c r="H13" s="60"/>
      <c r="I13" s="48">
        <f t="shared" si="0"/>
        <v>1763.53</v>
      </c>
      <c r="J13" s="48">
        <f>'Приложение 2.2.'!G14</f>
        <v>1438.8</v>
      </c>
      <c r="K13" s="49">
        <f t="shared" si="1"/>
        <v>1438.8</v>
      </c>
    </row>
    <row r="14" spans="1:11" ht="20.25" x14ac:dyDescent="0.25">
      <c r="A14" s="58">
        <v>7</v>
      </c>
      <c r="B14" s="56" t="s">
        <v>41</v>
      </c>
      <c r="C14" s="62" t="s">
        <v>72</v>
      </c>
      <c r="D14" s="54">
        <v>10</v>
      </c>
      <c r="E14" s="65">
        <f>'Приложение 2.2.'!M15</f>
        <v>142.66999999999999</v>
      </c>
      <c r="F14" s="60"/>
      <c r="G14" s="60"/>
      <c r="H14" s="60"/>
      <c r="I14" s="48">
        <f t="shared" si="0"/>
        <v>142.66999999999999</v>
      </c>
      <c r="J14" s="48">
        <f>'Приложение 2.2.'!G15</f>
        <v>138.96</v>
      </c>
      <c r="K14" s="49">
        <f t="shared" si="1"/>
        <v>1389.6000000000001</v>
      </c>
    </row>
    <row r="15" spans="1:11" ht="31.5" x14ac:dyDescent="0.25">
      <c r="A15" s="58">
        <v>8</v>
      </c>
      <c r="B15" s="63" t="s">
        <v>42</v>
      </c>
      <c r="C15" s="62" t="s">
        <v>71</v>
      </c>
      <c r="D15" s="54">
        <v>3</v>
      </c>
      <c r="E15" s="65">
        <f>'Приложение 2.2.'!M16</f>
        <v>197.82</v>
      </c>
      <c r="F15" s="61"/>
      <c r="G15" s="61"/>
      <c r="H15" s="61"/>
      <c r="I15" s="48">
        <f t="shared" si="0"/>
        <v>197.82</v>
      </c>
      <c r="J15" s="48">
        <f>'Приложение 2.2.'!G16</f>
        <v>189</v>
      </c>
      <c r="K15" s="49">
        <f t="shared" si="1"/>
        <v>567</v>
      </c>
    </row>
    <row r="16" spans="1:11" ht="31.5" x14ac:dyDescent="0.25">
      <c r="A16" s="58">
        <v>9</v>
      </c>
      <c r="B16" s="63" t="s">
        <v>43</v>
      </c>
      <c r="C16" s="62" t="s">
        <v>73</v>
      </c>
      <c r="D16" s="54">
        <v>15</v>
      </c>
      <c r="E16" s="65">
        <f>'Приложение 2.2.'!M17</f>
        <v>60.75</v>
      </c>
      <c r="F16" s="61"/>
      <c r="G16" s="61"/>
      <c r="H16" s="61"/>
      <c r="I16" s="48">
        <f t="shared" si="0"/>
        <v>60.75</v>
      </c>
      <c r="J16" s="48">
        <f>'Приложение 2.2.'!G17</f>
        <v>58.98</v>
      </c>
      <c r="K16" s="49">
        <f t="shared" si="1"/>
        <v>884.69999999999993</v>
      </c>
    </row>
    <row r="17" spans="1:11" ht="31.5" x14ac:dyDescent="0.25">
      <c r="A17" s="58">
        <v>10</v>
      </c>
      <c r="B17" s="63" t="s">
        <v>44</v>
      </c>
      <c r="C17" s="62" t="s">
        <v>72</v>
      </c>
      <c r="D17" s="54">
        <v>10</v>
      </c>
      <c r="E17" s="65">
        <f>'Приложение 2.2.'!M18</f>
        <v>83.34</v>
      </c>
      <c r="F17" s="61"/>
      <c r="G17" s="61"/>
      <c r="H17" s="61"/>
      <c r="I17" s="48">
        <f t="shared" si="0"/>
        <v>83.34</v>
      </c>
      <c r="J17" s="48">
        <f>'Приложение 2.2.'!G18</f>
        <v>81.180000000000007</v>
      </c>
      <c r="K17" s="49">
        <f t="shared" si="1"/>
        <v>811.80000000000007</v>
      </c>
    </row>
    <row r="18" spans="1:11" ht="20.25" x14ac:dyDescent="0.25">
      <c r="A18" s="58">
        <v>11</v>
      </c>
      <c r="B18" s="63" t="s">
        <v>45</v>
      </c>
      <c r="C18" s="62" t="s">
        <v>74</v>
      </c>
      <c r="D18" s="54">
        <v>2</v>
      </c>
      <c r="E18" s="65">
        <f>'Приложение 2.2.'!M19</f>
        <v>330.86</v>
      </c>
      <c r="F18" s="61"/>
      <c r="G18" s="61"/>
      <c r="H18" s="61"/>
      <c r="I18" s="48">
        <f t="shared" si="0"/>
        <v>330.86</v>
      </c>
      <c r="J18" s="48">
        <f>'Приложение 2.2.'!G19</f>
        <v>265.5</v>
      </c>
      <c r="K18" s="49">
        <f t="shared" si="1"/>
        <v>531</v>
      </c>
    </row>
    <row r="19" spans="1:11" ht="31.5" x14ac:dyDescent="0.25">
      <c r="A19" s="58">
        <v>12</v>
      </c>
      <c r="B19" s="63" t="s">
        <v>46</v>
      </c>
      <c r="C19" s="62" t="s">
        <v>72</v>
      </c>
      <c r="D19" s="54">
        <v>10</v>
      </c>
      <c r="E19" s="65">
        <f>'Приложение 2.2.'!M20</f>
        <v>36.82</v>
      </c>
      <c r="F19" s="61"/>
      <c r="G19" s="61"/>
      <c r="H19" s="61"/>
      <c r="I19" s="48">
        <f t="shared" si="0"/>
        <v>36.82</v>
      </c>
      <c r="J19" s="48">
        <f>'Приложение 2.2.'!G20</f>
        <v>35.4</v>
      </c>
      <c r="K19" s="49">
        <f t="shared" si="1"/>
        <v>354</v>
      </c>
    </row>
    <row r="20" spans="1:11" ht="20.25" x14ac:dyDescent="0.25">
      <c r="A20" s="58">
        <v>13</v>
      </c>
      <c r="B20" s="63" t="s">
        <v>47</v>
      </c>
      <c r="C20" s="62" t="s">
        <v>72</v>
      </c>
      <c r="D20" s="54">
        <v>20</v>
      </c>
      <c r="E20" s="65">
        <f>'Приложение 2.2.'!M21</f>
        <v>25.88</v>
      </c>
      <c r="F20" s="61"/>
      <c r="G20" s="61"/>
      <c r="H20" s="61"/>
      <c r="I20" s="48">
        <f t="shared" si="0"/>
        <v>25.88</v>
      </c>
      <c r="J20" s="48">
        <f>'Приложение 2.2.'!G21</f>
        <v>24.96</v>
      </c>
      <c r="K20" s="49">
        <f t="shared" si="1"/>
        <v>499.20000000000005</v>
      </c>
    </row>
    <row r="21" spans="1:11" ht="31.5" x14ac:dyDescent="0.25">
      <c r="A21" s="58">
        <v>14</v>
      </c>
      <c r="B21" s="63" t="s">
        <v>48</v>
      </c>
      <c r="C21" s="62" t="s">
        <v>72</v>
      </c>
      <c r="D21" s="54">
        <v>10</v>
      </c>
      <c r="E21" s="65">
        <f>'Приложение 2.2.'!M22</f>
        <v>19.899999999999999</v>
      </c>
      <c r="F21" s="61"/>
      <c r="G21" s="61"/>
      <c r="H21" s="61"/>
      <c r="I21" s="48">
        <f t="shared" si="0"/>
        <v>19.899999999999999</v>
      </c>
      <c r="J21" s="48">
        <f>'Приложение 2.2.'!G22</f>
        <v>19.260000000000002</v>
      </c>
      <c r="K21" s="49">
        <f t="shared" si="1"/>
        <v>192.60000000000002</v>
      </c>
    </row>
    <row r="22" spans="1:11" ht="31.5" x14ac:dyDescent="0.25">
      <c r="A22" s="58">
        <v>15</v>
      </c>
      <c r="B22" s="63" t="s">
        <v>49</v>
      </c>
      <c r="C22" s="62" t="s">
        <v>72</v>
      </c>
      <c r="D22" s="54">
        <v>3</v>
      </c>
      <c r="E22" s="65">
        <f>'Приложение 2.2.'!M23</f>
        <v>247.74</v>
      </c>
      <c r="F22" s="61"/>
      <c r="G22" s="61"/>
      <c r="H22" s="61"/>
      <c r="I22" s="48">
        <f t="shared" si="0"/>
        <v>247.74</v>
      </c>
      <c r="J22" s="48">
        <f>'Приложение 2.2.'!G23</f>
        <v>238.98</v>
      </c>
      <c r="K22" s="49">
        <f t="shared" si="1"/>
        <v>716.93999999999994</v>
      </c>
    </row>
    <row r="23" spans="1:11" ht="31.5" x14ac:dyDescent="0.25">
      <c r="A23" s="58">
        <v>16</v>
      </c>
      <c r="B23" s="63" t="s">
        <v>50</v>
      </c>
      <c r="C23" s="62" t="s">
        <v>71</v>
      </c>
      <c r="D23" s="54">
        <v>4</v>
      </c>
      <c r="E23" s="65">
        <f>'Приложение 2.2.'!M24</f>
        <v>47.33</v>
      </c>
      <c r="F23" s="61"/>
      <c r="G23" s="61"/>
      <c r="H23" s="61"/>
      <c r="I23" s="48">
        <f t="shared" si="0"/>
        <v>47.33</v>
      </c>
      <c r="J23" s="48">
        <f>'Приложение 2.2.'!G24</f>
        <v>45.66</v>
      </c>
      <c r="K23" s="49">
        <f t="shared" si="1"/>
        <v>182.64</v>
      </c>
    </row>
    <row r="24" spans="1:11" ht="20.25" x14ac:dyDescent="0.25">
      <c r="A24" s="58">
        <v>17</v>
      </c>
      <c r="B24" s="63" t="s">
        <v>51</v>
      </c>
      <c r="C24" s="62" t="s">
        <v>72</v>
      </c>
      <c r="D24" s="54">
        <v>4</v>
      </c>
      <c r="E24" s="65">
        <f>'Приложение 2.2.'!M25</f>
        <v>222.54</v>
      </c>
      <c r="F24" s="61"/>
      <c r="G24" s="61"/>
      <c r="H24" s="61"/>
      <c r="I24" s="48">
        <f t="shared" si="0"/>
        <v>222.54</v>
      </c>
      <c r="J24" s="48">
        <f>'Приложение 2.2.'!G25</f>
        <v>183.78</v>
      </c>
      <c r="K24" s="49">
        <f t="shared" si="1"/>
        <v>735.12</v>
      </c>
    </row>
    <row r="25" spans="1:11" ht="20.25" x14ac:dyDescent="0.25">
      <c r="A25" s="58">
        <v>18</v>
      </c>
      <c r="B25" s="63" t="s">
        <v>52</v>
      </c>
      <c r="C25" s="62" t="s">
        <v>75</v>
      </c>
      <c r="D25" s="54">
        <v>4</v>
      </c>
      <c r="E25" s="65">
        <f>'Приложение 2.2.'!M26</f>
        <v>155.72</v>
      </c>
      <c r="F25" s="61"/>
      <c r="G25" s="61"/>
      <c r="H25" s="61"/>
      <c r="I25" s="48">
        <f t="shared" si="0"/>
        <v>155.72</v>
      </c>
      <c r="J25" s="48">
        <f>'Приложение 2.2.'!G26</f>
        <v>129.78</v>
      </c>
      <c r="K25" s="49">
        <f t="shared" si="1"/>
        <v>519.12</v>
      </c>
    </row>
    <row r="26" spans="1:11" ht="31.5" x14ac:dyDescent="0.25">
      <c r="A26" s="58">
        <v>19</v>
      </c>
      <c r="B26" s="63" t="s">
        <v>53</v>
      </c>
      <c r="C26" s="62" t="s">
        <v>71</v>
      </c>
      <c r="D26" s="54">
        <v>1</v>
      </c>
      <c r="E26" s="65">
        <f>'Приложение 2.2.'!M27</f>
        <v>277.99</v>
      </c>
      <c r="F26" s="61"/>
      <c r="G26" s="61"/>
      <c r="H26" s="61"/>
      <c r="I26" s="48">
        <f t="shared" si="0"/>
        <v>277.99</v>
      </c>
      <c r="J26" s="48">
        <f>'Приложение 2.2.'!G27</f>
        <v>237.62</v>
      </c>
      <c r="K26" s="49">
        <f t="shared" si="1"/>
        <v>237.62</v>
      </c>
    </row>
    <row r="27" spans="1:11" ht="20.25" x14ac:dyDescent="0.25">
      <c r="A27" s="58">
        <v>20</v>
      </c>
      <c r="B27" s="63" t="s">
        <v>54</v>
      </c>
      <c r="C27" s="62" t="s">
        <v>72</v>
      </c>
      <c r="D27" s="54">
        <v>1</v>
      </c>
      <c r="E27" s="65">
        <f>'Приложение 2.2.'!M28</f>
        <v>135.15</v>
      </c>
      <c r="F27" s="61"/>
      <c r="G27" s="61"/>
      <c r="H27" s="61"/>
      <c r="I27" s="48">
        <f t="shared" si="0"/>
        <v>135.15</v>
      </c>
      <c r="J27" s="48">
        <f>'Приложение 2.2.'!G28</f>
        <v>122.76</v>
      </c>
      <c r="K27" s="49">
        <f t="shared" si="1"/>
        <v>122.76</v>
      </c>
    </row>
    <row r="28" spans="1:11" ht="31.5" x14ac:dyDescent="0.25">
      <c r="A28" s="58">
        <v>21</v>
      </c>
      <c r="B28" s="63" t="s">
        <v>55</v>
      </c>
      <c r="C28" s="62" t="s">
        <v>71</v>
      </c>
      <c r="D28" s="54">
        <v>1</v>
      </c>
      <c r="E28" s="65">
        <f>'Приложение 2.2.'!M29</f>
        <v>218.82</v>
      </c>
      <c r="F28" s="61"/>
      <c r="G28" s="61"/>
      <c r="H28" s="61"/>
      <c r="I28" s="48">
        <f t="shared" si="0"/>
        <v>218.82</v>
      </c>
      <c r="J28" s="48">
        <f>'Приложение 2.2.'!G29</f>
        <v>209.16</v>
      </c>
      <c r="K28" s="49">
        <f t="shared" si="1"/>
        <v>209.16</v>
      </c>
    </row>
    <row r="29" spans="1:11" ht="20.25" x14ac:dyDescent="0.25">
      <c r="A29" s="58">
        <v>22</v>
      </c>
      <c r="B29" s="63" t="s">
        <v>56</v>
      </c>
      <c r="C29" s="62" t="s">
        <v>71</v>
      </c>
      <c r="D29" s="54">
        <v>1</v>
      </c>
      <c r="E29" s="65">
        <f>'Приложение 2.2.'!M30</f>
        <v>425.88</v>
      </c>
      <c r="F29" s="61"/>
      <c r="G29" s="61"/>
      <c r="H29" s="61"/>
      <c r="I29" s="48">
        <f t="shared" si="0"/>
        <v>425.88</v>
      </c>
      <c r="J29" s="48">
        <f>'Приложение 2.2.'!G30</f>
        <v>361.8</v>
      </c>
      <c r="K29" s="49">
        <f t="shared" si="1"/>
        <v>361.8</v>
      </c>
    </row>
    <row r="30" spans="1:11" ht="20.25" x14ac:dyDescent="0.25">
      <c r="A30" s="58">
        <v>23</v>
      </c>
      <c r="B30" s="63" t="s">
        <v>57</v>
      </c>
      <c r="C30" s="62" t="s">
        <v>72</v>
      </c>
      <c r="D30" s="54">
        <v>1</v>
      </c>
      <c r="E30" s="65">
        <f>'Приложение 2.2.'!M31</f>
        <v>80.06</v>
      </c>
      <c r="F30" s="61"/>
      <c r="G30" s="61"/>
      <c r="H30" s="61"/>
      <c r="I30" s="48">
        <f t="shared" si="0"/>
        <v>80.06</v>
      </c>
      <c r="J30" s="48">
        <f>'Приложение 2.2.'!G31</f>
        <v>76.98</v>
      </c>
      <c r="K30" s="49">
        <f t="shared" si="1"/>
        <v>76.98</v>
      </c>
    </row>
    <row r="31" spans="1:11" ht="31.5" x14ac:dyDescent="0.25">
      <c r="A31" s="58">
        <v>24</v>
      </c>
      <c r="B31" s="63" t="s">
        <v>58</v>
      </c>
      <c r="C31" s="62" t="s">
        <v>72</v>
      </c>
      <c r="D31" s="54">
        <v>1</v>
      </c>
      <c r="E31" s="65">
        <f>'Приложение 2.2.'!M32</f>
        <v>171.48</v>
      </c>
      <c r="F31" s="61"/>
      <c r="G31" s="61"/>
      <c r="H31" s="61"/>
      <c r="I31" s="48">
        <f t="shared" si="0"/>
        <v>171.48</v>
      </c>
      <c r="J31" s="48">
        <f>'Приложение 2.2.'!G32</f>
        <v>134.63999999999999</v>
      </c>
      <c r="K31" s="49">
        <f t="shared" si="1"/>
        <v>134.63999999999999</v>
      </c>
    </row>
    <row r="32" spans="1:11" ht="31.5" x14ac:dyDescent="0.25">
      <c r="A32" s="58">
        <v>25</v>
      </c>
      <c r="B32" s="63" t="s">
        <v>59</v>
      </c>
      <c r="C32" s="62" t="s">
        <v>72</v>
      </c>
      <c r="D32" s="54">
        <v>1</v>
      </c>
      <c r="E32" s="65">
        <f>'Приложение 2.2.'!M33</f>
        <v>64.17</v>
      </c>
      <c r="F32" s="61"/>
      <c r="G32" s="61"/>
      <c r="H32" s="61"/>
      <c r="I32" s="48">
        <f t="shared" si="0"/>
        <v>64.17</v>
      </c>
      <c r="J32" s="48">
        <f>'Приложение 2.2.'!G33</f>
        <v>62.1</v>
      </c>
      <c r="K32" s="49">
        <f t="shared" si="1"/>
        <v>62.1</v>
      </c>
    </row>
    <row r="33" spans="1:11" ht="20.25" x14ac:dyDescent="0.25">
      <c r="A33" s="58">
        <v>26</v>
      </c>
      <c r="B33" s="63" t="s">
        <v>60</v>
      </c>
      <c r="C33" s="62" t="s">
        <v>72</v>
      </c>
      <c r="D33" s="54">
        <v>1</v>
      </c>
      <c r="E33" s="65">
        <f>'Приложение 2.2.'!M34</f>
        <v>182.05</v>
      </c>
      <c r="F33" s="61"/>
      <c r="G33" s="61"/>
      <c r="H33" s="61"/>
      <c r="I33" s="48">
        <f t="shared" si="0"/>
        <v>182.05</v>
      </c>
      <c r="J33" s="48">
        <f>'Приложение 2.2.'!G34</f>
        <v>160.02000000000001</v>
      </c>
      <c r="K33" s="49">
        <f t="shared" si="1"/>
        <v>160.02000000000001</v>
      </c>
    </row>
    <row r="34" spans="1:11" ht="31.5" x14ac:dyDescent="0.25">
      <c r="A34" s="58">
        <v>27</v>
      </c>
      <c r="B34" s="63" t="s">
        <v>61</v>
      </c>
      <c r="C34" s="64" t="s">
        <v>72</v>
      </c>
      <c r="D34" s="54">
        <v>1</v>
      </c>
      <c r="E34" s="65">
        <f>'Приложение 2.2.'!M35</f>
        <v>178.41</v>
      </c>
      <c r="F34" s="61"/>
      <c r="G34" s="61"/>
      <c r="H34" s="61"/>
      <c r="I34" s="48">
        <f t="shared" si="0"/>
        <v>178.41</v>
      </c>
      <c r="J34" s="48">
        <f>'Приложение 2.2.'!G35</f>
        <v>171</v>
      </c>
      <c r="K34" s="49">
        <f t="shared" si="1"/>
        <v>171</v>
      </c>
    </row>
    <row r="35" spans="1:11" ht="20.25" x14ac:dyDescent="0.25">
      <c r="A35" s="58">
        <v>28</v>
      </c>
      <c r="B35" s="63" t="s">
        <v>62</v>
      </c>
      <c r="C35" s="62" t="s">
        <v>72</v>
      </c>
      <c r="D35" s="54">
        <v>1</v>
      </c>
      <c r="E35" s="65">
        <f>'Приложение 2.2.'!M36</f>
        <v>434.33</v>
      </c>
      <c r="F35" s="61"/>
      <c r="G35" s="61"/>
      <c r="H35" s="61"/>
      <c r="I35" s="48">
        <f t="shared" si="0"/>
        <v>434.33</v>
      </c>
      <c r="J35" s="48">
        <f>'Приложение 2.2.'!G36</f>
        <v>399.96</v>
      </c>
      <c r="K35" s="49">
        <f t="shared" si="1"/>
        <v>399.96</v>
      </c>
    </row>
    <row r="36" spans="1:11" ht="20.25" x14ac:dyDescent="0.25">
      <c r="A36" s="58">
        <v>29</v>
      </c>
      <c r="B36" s="63" t="s">
        <v>63</v>
      </c>
      <c r="C36" s="62" t="s">
        <v>74</v>
      </c>
      <c r="D36" s="54">
        <v>1</v>
      </c>
      <c r="E36" s="65">
        <f>'Приложение 2.2.'!M37</f>
        <v>629.22</v>
      </c>
      <c r="F36" s="61"/>
      <c r="G36" s="61"/>
      <c r="H36" s="61"/>
      <c r="I36" s="48">
        <f t="shared" si="0"/>
        <v>629.22</v>
      </c>
      <c r="J36" s="48">
        <f>'Приложение 2.2.'!G37</f>
        <v>395.4</v>
      </c>
      <c r="K36" s="49">
        <f t="shared" si="1"/>
        <v>395.4</v>
      </c>
    </row>
    <row r="37" spans="1:11" ht="20.25" x14ac:dyDescent="0.25">
      <c r="A37" s="58">
        <v>30</v>
      </c>
      <c r="B37" s="63" t="s">
        <v>64</v>
      </c>
      <c r="C37" s="62" t="s">
        <v>72</v>
      </c>
      <c r="D37" s="54">
        <v>1</v>
      </c>
      <c r="E37" s="65">
        <f>'Приложение 2.2.'!M38</f>
        <v>168.94</v>
      </c>
      <c r="F37" s="61"/>
      <c r="G37" s="61"/>
      <c r="H37" s="61"/>
      <c r="I37" s="48">
        <f t="shared" si="0"/>
        <v>168.94</v>
      </c>
      <c r="J37" s="48">
        <f>'Приложение 2.2.'!G38</f>
        <v>162.96</v>
      </c>
      <c r="K37" s="49">
        <f t="shared" si="1"/>
        <v>162.96</v>
      </c>
    </row>
    <row r="38" spans="1:11" ht="20.25" x14ac:dyDescent="0.25">
      <c r="A38" s="58">
        <v>31</v>
      </c>
      <c r="B38" s="63" t="s">
        <v>65</v>
      </c>
      <c r="C38" s="62" t="s">
        <v>72</v>
      </c>
      <c r="D38" s="54">
        <v>1</v>
      </c>
      <c r="E38" s="65">
        <f>'Приложение 2.2.'!M39</f>
        <v>247.63</v>
      </c>
      <c r="F38" s="61"/>
      <c r="G38" s="61"/>
      <c r="H38" s="61"/>
      <c r="I38" s="48">
        <f t="shared" si="0"/>
        <v>247.63</v>
      </c>
      <c r="J38" s="48">
        <f>'Приложение 2.2.'!G39</f>
        <v>241.98</v>
      </c>
      <c r="K38" s="49">
        <f t="shared" si="1"/>
        <v>241.98</v>
      </c>
    </row>
    <row r="39" spans="1:11" ht="31.5" x14ac:dyDescent="0.25">
      <c r="A39" s="58">
        <v>32</v>
      </c>
      <c r="B39" s="63" t="s">
        <v>66</v>
      </c>
      <c r="C39" s="62" t="s">
        <v>72</v>
      </c>
      <c r="D39" s="54">
        <v>1</v>
      </c>
      <c r="E39" s="65">
        <f>'Приложение 2.2.'!M40</f>
        <v>115.44</v>
      </c>
      <c r="F39" s="61"/>
      <c r="G39" s="61"/>
      <c r="H39" s="61"/>
      <c r="I39" s="48">
        <f t="shared" si="0"/>
        <v>115.44</v>
      </c>
      <c r="J39" s="48">
        <f>'Приложение 2.2.'!G40</f>
        <v>111</v>
      </c>
      <c r="K39" s="49">
        <f t="shared" si="1"/>
        <v>111</v>
      </c>
    </row>
    <row r="40" spans="1:11" ht="20.25" x14ac:dyDescent="0.25">
      <c r="A40" s="58">
        <v>33</v>
      </c>
      <c r="B40" s="63" t="s">
        <v>67</v>
      </c>
      <c r="C40" s="62" t="s">
        <v>74</v>
      </c>
      <c r="D40" s="54">
        <v>1</v>
      </c>
      <c r="E40" s="65">
        <f>'Приложение 2.2.'!M41</f>
        <v>1519.23</v>
      </c>
      <c r="F40" s="61"/>
      <c r="G40" s="61"/>
      <c r="H40" s="61"/>
      <c r="I40" s="48">
        <f t="shared" si="0"/>
        <v>1519.23</v>
      </c>
      <c r="J40" s="48">
        <f>'Приложение 2.2.'!G41</f>
        <v>1474.98</v>
      </c>
      <c r="K40" s="49">
        <f t="shared" si="1"/>
        <v>1474.98</v>
      </c>
    </row>
    <row r="41" spans="1:11" ht="31.5" x14ac:dyDescent="0.25">
      <c r="A41" s="58">
        <v>34</v>
      </c>
      <c r="B41" s="63" t="s">
        <v>68</v>
      </c>
      <c r="C41" s="62" t="s">
        <v>76</v>
      </c>
      <c r="D41" s="54">
        <v>1</v>
      </c>
      <c r="E41" s="65">
        <f>'Приложение 2.2.'!M42</f>
        <v>1297.8499999999999</v>
      </c>
      <c r="F41" s="61"/>
      <c r="G41" s="61"/>
      <c r="H41" s="61"/>
      <c r="I41" s="48">
        <f t="shared" si="0"/>
        <v>1297.8499999999999</v>
      </c>
      <c r="J41" s="48">
        <f>'Приложение 2.2.'!G42</f>
        <v>1255.98</v>
      </c>
      <c r="K41" s="49">
        <f t="shared" si="1"/>
        <v>1255.98</v>
      </c>
    </row>
    <row r="42" spans="1:11" ht="20.25" x14ac:dyDescent="0.25">
      <c r="A42" s="58">
        <v>35</v>
      </c>
      <c r="B42" s="63" t="s">
        <v>69</v>
      </c>
      <c r="C42" s="62" t="s">
        <v>72</v>
      </c>
      <c r="D42" s="54">
        <v>1</v>
      </c>
      <c r="E42" s="65">
        <f>'Приложение 2.2.'!M43</f>
        <v>455.7</v>
      </c>
      <c r="F42" s="61"/>
      <c r="G42" s="61"/>
      <c r="H42" s="61"/>
      <c r="I42" s="48">
        <f t="shared" si="0"/>
        <v>455.7</v>
      </c>
      <c r="J42" s="48">
        <f>'Приложение 2.2.'!G43</f>
        <v>441</v>
      </c>
      <c r="K42" s="49">
        <f t="shared" si="1"/>
        <v>441</v>
      </c>
    </row>
    <row r="43" spans="1:11" ht="31.5" x14ac:dyDescent="0.25">
      <c r="A43" s="58">
        <v>36</v>
      </c>
      <c r="B43" s="63" t="s">
        <v>70</v>
      </c>
      <c r="C43" s="62" t="s">
        <v>76</v>
      </c>
      <c r="D43" s="54">
        <v>1</v>
      </c>
      <c r="E43" s="65">
        <f>'Приложение 2.2.'!M44</f>
        <v>1379.27</v>
      </c>
      <c r="F43" s="61"/>
      <c r="G43" s="61"/>
      <c r="H43" s="61"/>
      <c r="I43" s="48">
        <f t="shared" si="0"/>
        <v>1379.27</v>
      </c>
      <c r="J43" s="48">
        <f>'Приложение 2.2.'!G44</f>
        <v>1321.98</v>
      </c>
      <c r="K43" s="49">
        <f t="shared" si="1"/>
        <v>1321.98</v>
      </c>
    </row>
    <row r="44" spans="1:11" ht="20.25" x14ac:dyDescent="0.3">
      <c r="K44" s="71">
        <f>SUM(K8:K43)</f>
        <v>21168.06</v>
      </c>
    </row>
  </sheetData>
  <mergeCells count="11">
    <mergeCell ref="I1:K1"/>
    <mergeCell ref="I3:K3"/>
    <mergeCell ref="A4:K4"/>
    <mergeCell ref="A5:A6"/>
    <mergeCell ref="B5:B6"/>
    <mergeCell ref="C5:C6"/>
    <mergeCell ref="D5:D6"/>
    <mergeCell ref="E5:H5"/>
    <mergeCell ref="I5:I6"/>
    <mergeCell ref="K5:K6"/>
    <mergeCell ref="J5:J6"/>
  </mergeCells>
  <pageMargins left="0.25" right="0.25" top="0.75" bottom="0.75" header="0.3" footer="0.3"/>
  <pageSetup paperSize="9" scale="55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"/>
  <sheetViews>
    <sheetView topLeftCell="A34" zoomScale="70" zoomScaleNormal="70" workbookViewId="0">
      <selection activeCell="C50" sqref="C50:C51"/>
    </sheetView>
  </sheetViews>
  <sheetFormatPr defaultRowHeight="15.75" x14ac:dyDescent="0.25"/>
  <cols>
    <col min="1" max="1" width="8" style="4" customWidth="1"/>
    <col min="2" max="2" width="34.28515625" style="4" customWidth="1"/>
    <col min="3" max="3" width="12.85546875" style="4" customWidth="1"/>
    <col min="4" max="4" width="32.140625" style="4" customWidth="1"/>
    <col min="5" max="5" width="13.42578125" style="4" customWidth="1"/>
    <col min="6" max="6" width="33.28515625" style="4" customWidth="1"/>
    <col min="7" max="7" width="13.42578125" style="5" customWidth="1"/>
    <col min="8" max="8" width="15" style="4" customWidth="1"/>
    <col min="9" max="9" width="12.85546875" style="4" customWidth="1"/>
    <col min="10" max="10" width="10.85546875" style="4" customWidth="1"/>
    <col min="11" max="11" width="12.85546875" style="4" customWidth="1"/>
    <col min="12" max="12" width="18" style="42" customWidth="1"/>
    <col min="13" max="13" width="25.28515625" style="4" customWidth="1"/>
    <col min="14" max="17" width="9.140625" style="4"/>
  </cols>
  <sheetData>
    <row r="1" spans="1:22" x14ac:dyDescent="0.25">
      <c r="M1" s="3"/>
    </row>
    <row r="2" spans="1:22" ht="40.5" customHeight="1" x14ac:dyDescent="0.25">
      <c r="A2" s="19"/>
      <c r="B2" s="19"/>
      <c r="C2" s="19"/>
      <c r="D2" s="19"/>
      <c r="E2" s="19"/>
      <c r="F2" s="19"/>
      <c r="G2" s="20"/>
      <c r="H2" s="19"/>
      <c r="I2" s="19"/>
      <c r="J2" s="19"/>
      <c r="K2" s="19"/>
      <c r="L2" s="43"/>
      <c r="M2" s="40" t="s">
        <v>24</v>
      </c>
    </row>
    <row r="3" spans="1:22" ht="58.5" customHeight="1" x14ac:dyDescent="0.25">
      <c r="A3" s="21"/>
      <c r="B3" s="95" t="s">
        <v>26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21"/>
    </row>
    <row r="4" spans="1:22" ht="53.25" customHeight="1" x14ac:dyDescent="0.25">
      <c r="A4" s="22"/>
      <c r="B4" s="22"/>
      <c r="C4" s="9"/>
      <c r="D4" s="22"/>
      <c r="E4" s="9"/>
      <c r="F4" s="22"/>
      <c r="G4" s="23"/>
      <c r="H4" s="22"/>
      <c r="I4" s="22"/>
      <c r="J4" s="22"/>
      <c r="K4" s="22"/>
      <c r="L4" s="44"/>
      <c r="M4" s="22"/>
    </row>
    <row r="5" spans="1:22" ht="66.75" customHeight="1" x14ac:dyDescent="0.25">
      <c r="A5" s="12" t="s">
        <v>8</v>
      </c>
      <c r="B5" s="94" t="s">
        <v>17</v>
      </c>
      <c r="C5" s="94"/>
      <c r="D5" s="94"/>
      <c r="E5" s="94"/>
      <c r="F5" s="94"/>
      <c r="G5" s="94"/>
      <c r="H5" s="94"/>
      <c r="I5" s="94"/>
      <c r="J5" s="94"/>
      <c r="K5" s="94"/>
      <c r="L5" s="96" t="s">
        <v>28</v>
      </c>
      <c r="M5" s="99" t="s">
        <v>12</v>
      </c>
    </row>
    <row r="6" spans="1:22" ht="45" customHeight="1" x14ac:dyDescent="0.25">
      <c r="A6" s="12"/>
      <c r="B6" s="46" t="s">
        <v>31</v>
      </c>
      <c r="C6" s="14"/>
      <c r="D6" s="46" t="s">
        <v>32</v>
      </c>
      <c r="E6" s="13"/>
      <c r="F6" s="46" t="s">
        <v>33</v>
      </c>
      <c r="G6" s="15"/>
      <c r="H6" s="41" t="s">
        <v>18</v>
      </c>
      <c r="I6" s="13"/>
      <c r="J6" s="41" t="s">
        <v>19</v>
      </c>
      <c r="K6" s="13"/>
      <c r="L6" s="97"/>
      <c r="M6" s="100"/>
    </row>
    <row r="7" spans="1:22" ht="114.75" customHeight="1" x14ac:dyDescent="0.25">
      <c r="A7" s="12"/>
      <c r="B7" s="13" t="s">
        <v>20</v>
      </c>
      <c r="C7" s="16" t="s">
        <v>21</v>
      </c>
      <c r="D7" s="13" t="s">
        <v>20</v>
      </c>
      <c r="E7" s="16" t="s">
        <v>21</v>
      </c>
      <c r="F7" s="13" t="s">
        <v>20</v>
      </c>
      <c r="G7" s="16" t="s">
        <v>21</v>
      </c>
      <c r="H7" s="13" t="s">
        <v>20</v>
      </c>
      <c r="I7" s="13" t="s">
        <v>21</v>
      </c>
      <c r="J7" s="13" t="s">
        <v>20</v>
      </c>
      <c r="K7" s="13" t="s">
        <v>21</v>
      </c>
      <c r="L7" s="98"/>
      <c r="M7" s="101"/>
      <c r="V7" s="2"/>
    </row>
    <row r="8" spans="1:22" ht="24" customHeight="1" x14ac:dyDescent="0.25">
      <c r="A8" s="24">
        <v>1</v>
      </c>
      <c r="B8" s="25">
        <v>2</v>
      </c>
      <c r="C8" s="26">
        <v>3</v>
      </c>
      <c r="D8" s="25">
        <v>4</v>
      </c>
      <c r="E8" s="26">
        <v>5</v>
      </c>
      <c r="F8" s="25">
        <v>6</v>
      </c>
      <c r="G8" s="26">
        <v>7</v>
      </c>
      <c r="H8" s="25">
        <v>8</v>
      </c>
      <c r="I8" s="25">
        <v>9</v>
      </c>
      <c r="J8" s="25">
        <v>10</v>
      </c>
      <c r="K8" s="25">
        <v>11</v>
      </c>
      <c r="L8" s="25">
        <v>12</v>
      </c>
      <c r="M8" s="25">
        <v>13</v>
      </c>
    </row>
    <row r="9" spans="1:22" ht="56.25" x14ac:dyDescent="0.25">
      <c r="A9" s="17">
        <v>1</v>
      </c>
      <c r="B9" s="47" t="str">
        <f>'Приложение 2.1.'!B8</f>
        <v>Маска медицинская 3-х сл., резинка, голубая Стандарт п/э 50шт/уп</v>
      </c>
      <c r="C9" s="50">
        <v>155.54</v>
      </c>
      <c r="D9" s="47" t="str">
        <f>B9</f>
        <v>Маска медицинская 3-х сл., резинка, голубая Стандарт п/э 50шт/уп</v>
      </c>
      <c r="E9" s="51">
        <v>167.86</v>
      </c>
      <c r="F9" s="47" t="str">
        <f>B9</f>
        <v>Маска медицинская 3-х сл., резинка, голубая Стандарт п/э 50шт/уп</v>
      </c>
      <c r="G9" s="51">
        <v>154</v>
      </c>
      <c r="H9" s="18"/>
      <c r="I9" s="18"/>
      <c r="J9" s="18"/>
      <c r="K9" s="18"/>
      <c r="L9" s="45">
        <f>STDEVA(C9,E9,G9)/AVERAGE(C9,E9,G9)*100</f>
        <v>4.773757608693149</v>
      </c>
      <c r="M9" s="70">
        <f>ROUND(AVERAGE(C9,E9,G9),2)</f>
        <v>159.13</v>
      </c>
    </row>
    <row r="10" spans="1:22" ht="56.25" x14ac:dyDescent="0.25">
      <c r="A10" s="69">
        <f>A9+1</f>
        <v>2</v>
      </c>
      <c r="B10" s="47" t="str">
        <f>'Приложение 2.1.'!B9</f>
        <v>Мед.смотров. перчатки нитрил, н/с, н/о, Hotex (L) голубые 50 пар/упак</v>
      </c>
      <c r="C10" s="51">
        <v>1109.8900000000001</v>
      </c>
      <c r="D10" s="47" t="str">
        <f t="shared" ref="D10:D44" si="0">B10</f>
        <v>Мед.смотров. перчатки нитрил, н/с, н/о, Hotex (L) голубые 50 пар/упак</v>
      </c>
      <c r="E10" s="51">
        <v>1186.81</v>
      </c>
      <c r="F10" s="47" t="str">
        <f t="shared" ref="F10:F44" si="1">B10</f>
        <v>Мед.смотров. перчатки нитрил, н/с, н/о, Hotex (L) голубые 50 пар/упак</v>
      </c>
      <c r="G10" s="51">
        <v>1098.9000000000001</v>
      </c>
      <c r="H10" s="68"/>
      <c r="I10" s="68"/>
      <c r="J10" s="68"/>
      <c r="K10" s="68"/>
      <c r="L10" s="45">
        <f t="shared" ref="L10:L44" si="2">STDEVA(C10,E10,G10)/AVERAGE(C10,E10,G10)*100</f>
        <v>4.2318203558201972</v>
      </c>
      <c r="M10" s="18">
        <f t="shared" ref="M10:M44" si="3">ROUND(AVERAGE(C10,E10,G10),2)</f>
        <v>1131.8699999999999</v>
      </c>
    </row>
    <row r="11" spans="1:22" ht="56.25" x14ac:dyDescent="0.25">
      <c r="A11" s="69">
        <f t="shared" ref="A11:A44" si="4">A10+1</f>
        <v>3</v>
      </c>
      <c r="B11" s="47" t="str">
        <f>'Приложение 2.1.'!B10</f>
        <v>Швабра флаундер YORK Классик с плоским мопом в ассортименте</v>
      </c>
      <c r="C11" s="51">
        <v>527.28</v>
      </c>
      <c r="D11" s="47" t="str">
        <f t="shared" si="0"/>
        <v>Швабра флаундер YORK Классик с плоским мопом в ассортименте</v>
      </c>
      <c r="E11" s="51">
        <v>537.41999999999996</v>
      </c>
      <c r="F11" s="47" t="str">
        <f t="shared" si="1"/>
        <v>Швабра флаундер YORK Классик с плоским мопом в ассортименте</v>
      </c>
      <c r="G11" s="51">
        <v>507</v>
      </c>
      <c r="H11" s="68"/>
      <c r="I11" s="68"/>
      <c r="J11" s="68"/>
      <c r="K11" s="68"/>
      <c r="L11" s="45">
        <f t="shared" si="2"/>
        <v>2.9565004483586024</v>
      </c>
      <c r="M11" s="18">
        <f t="shared" si="3"/>
        <v>523.9</v>
      </c>
    </row>
    <row r="12" spans="1:22" ht="37.5" x14ac:dyDescent="0.25">
      <c r="A12" s="69">
        <f t="shared" si="4"/>
        <v>4</v>
      </c>
      <c r="B12" s="47" t="str">
        <f>'Приложение 2.1.'!B11</f>
        <v xml:space="preserve">Насадка МОП YORK Классик </v>
      </c>
      <c r="C12" s="51">
        <v>203.82</v>
      </c>
      <c r="D12" s="47" t="str">
        <f t="shared" si="0"/>
        <v xml:space="preserve">Насадка МОП YORK Классик </v>
      </c>
      <c r="E12" s="51">
        <v>209.75</v>
      </c>
      <c r="F12" s="47" t="str">
        <f t="shared" si="1"/>
        <v xml:space="preserve">Насадка МОП YORK Классик </v>
      </c>
      <c r="G12" s="51">
        <v>197.88</v>
      </c>
      <c r="H12" s="68"/>
      <c r="I12" s="68"/>
      <c r="J12" s="68"/>
      <c r="K12" s="68"/>
      <c r="L12" s="45">
        <f t="shared" si="2"/>
        <v>2.9119310010875523</v>
      </c>
      <c r="M12" s="18">
        <f t="shared" si="3"/>
        <v>203.82</v>
      </c>
    </row>
    <row r="13" spans="1:22" ht="37.5" x14ac:dyDescent="0.25">
      <c r="A13" s="69">
        <f t="shared" si="4"/>
        <v>5</v>
      </c>
      <c r="B13" s="47" t="str">
        <f>'Приложение 2.1.'!B12</f>
        <v xml:space="preserve">Совок с длинной ручкой 80 см </v>
      </c>
      <c r="C13" s="51">
        <v>186.39</v>
      </c>
      <c r="D13" s="47" t="str">
        <f t="shared" si="0"/>
        <v xml:space="preserve">Совок с длинной ручкой 80 см </v>
      </c>
      <c r="E13" s="51">
        <v>197.25</v>
      </c>
      <c r="F13" s="47" t="str">
        <f t="shared" si="1"/>
        <v xml:space="preserve">Совок с длинной ручкой 80 см </v>
      </c>
      <c r="G13" s="51">
        <v>180.96</v>
      </c>
      <c r="H13" s="68"/>
      <c r="I13" s="68"/>
      <c r="J13" s="68"/>
      <c r="K13" s="68"/>
      <c r="L13" s="45">
        <f t="shared" si="2"/>
        <v>4.4072593028002487</v>
      </c>
      <c r="M13" s="18">
        <f t="shared" si="3"/>
        <v>188.2</v>
      </c>
    </row>
    <row r="14" spans="1:22" ht="75" x14ac:dyDescent="0.25">
      <c r="A14" s="69">
        <f t="shared" si="4"/>
        <v>6</v>
      </c>
      <c r="B14" s="47" t="str">
        <f>'Приложение 2.1.'!B13</f>
        <v xml:space="preserve">Полотенца бумажные д/дисп.Protissue 2сл бел 190л/пач 15пач/кор Z-сложения </v>
      </c>
      <c r="C14" s="51">
        <v>1898.25</v>
      </c>
      <c r="D14" s="47" t="str">
        <f t="shared" si="0"/>
        <v xml:space="preserve">Полотенца бумажные д/дисп.Protissue 2сл бел 190л/пач 15пач/кор Z-сложения </v>
      </c>
      <c r="E14" s="51">
        <v>1953.54</v>
      </c>
      <c r="F14" s="47" t="str">
        <f t="shared" si="1"/>
        <v xml:space="preserve">Полотенца бумажные д/дисп.Protissue 2сл бел 190л/пач 15пач/кор Z-сложения </v>
      </c>
      <c r="G14" s="51">
        <v>1438.8</v>
      </c>
      <c r="H14" s="68"/>
      <c r="I14" s="68"/>
      <c r="J14" s="68"/>
      <c r="K14" s="68"/>
      <c r="L14" s="45">
        <f t="shared" si="2"/>
        <v>16.023540607706913</v>
      </c>
      <c r="M14" s="18">
        <f t="shared" si="3"/>
        <v>1763.53</v>
      </c>
    </row>
    <row r="15" spans="1:22" ht="56.25" x14ac:dyDescent="0.25">
      <c r="A15" s="69">
        <f t="shared" si="4"/>
        <v>7</v>
      </c>
      <c r="B15" s="47" t="str">
        <f>'Приложение 2.1.'!B14</f>
        <v>Блок для унитаза Бреф Сила-Актив Океанский Бриз (шары)</v>
      </c>
      <c r="C15" s="51">
        <v>141.74</v>
      </c>
      <c r="D15" s="47" t="str">
        <f t="shared" si="0"/>
        <v>Блок для унитаза Бреф Сила-Актив Океанский Бриз (шары)</v>
      </c>
      <c r="E15" s="51">
        <v>147.30000000000001</v>
      </c>
      <c r="F15" s="47" t="str">
        <f t="shared" si="1"/>
        <v>Блок для унитаза Бреф Сила-Актив Океанский Бриз (шары)</v>
      </c>
      <c r="G15" s="51">
        <v>138.96</v>
      </c>
      <c r="H15" s="68"/>
      <c r="I15" s="68"/>
      <c r="J15" s="68"/>
      <c r="K15" s="68"/>
      <c r="L15" s="45">
        <f t="shared" si="2"/>
        <v>2.9765328112096352</v>
      </c>
      <c r="M15" s="18">
        <f t="shared" si="3"/>
        <v>142.66999999999999</v>
      </c>
    </row>
    <row r="16" spans="1:22" ht="75" x14ac:dyDescent="0.25">
      <c r="A16" s="69">
        <f t="shared" si="4"/>
        <v>8</v>
      </c>
      <c r="B16" s="47" t="str">
        <f>'Приложение 2.1.'!B15</f>
        <v>Салфетки Attache Selection For Screen д/экранов, туба, 100 шт, 130х170</v>
      </c>
      <c r="C16" s="51">
        <v>198.45</v>
      </c>
      <c r="D16" s="47" t="str">
        <f t="shared" si="0"/>
        <v>Салфетки Attache Selection For Screen д/экранов, туба, 100 шт, 130х170</v>
      </c>
      <c r="E16" s="51">
        <v>206.01</v>
      </c>
      <c r="F16" s="47" t="str">
        <f t="shared" si="1"/>
        <v>Салфетки Attache Selection For Screen д/экранов, туба, 100 шт, 130х170</v>
      </c>
      <c r="G16" s="51">
        <v>189</v>
      </c>
      <c r="H16" s="68"/>
      <c r="I16" s="68"/>
      <c r="J16" s="68"/>
      <c r="K16" s="68"/>
      <c r="L16" s="45">
        <f t="shared" si="2"/>
        <v>4.3082004007862018</v>
      </c>
      <c r="M16" s="18">
        <f t="shared" si="3"/>
        <v>197.82</v>
      </c>
    </row>
    <row r="17" spans="1:13" ht="56.25" x14ac:dyDescent="0.25">
      <c r="A17" s="69">
        <f t="shared" si="4"/>
        <v>9</v>
      </c>
      <c r="B17" s="47" t="str">
        <f>'Приложение 2.1.'!B16</f>
        <v>Мешки для мусора ПНД 60л 11мкм 15шт/рул черные 58x68см Гранит</v>
      </c>
      <c r="C17" s="51">
        <v>59.57</v>
      </c>
      <c r="D17" s="47" t="str">
        <f t="shared" si="0"/>
        <v>Мешки для мусора ПНД 60л 11мкм 15шт/рул черные 58x68см Гранит</v>
      </c>
      <c r="E17" s="51">
        <v>63.7</v>
      </c>
      <c r="F17" s="47" t="str">
        <f t="shared" si="1"/>
        <v>Мешки для мусора ПНД 60л 11мкм 15шт/рул черные 58x68см Гранит</v>
      </c>
      <c r="G17" s="51">
        <v>58.98</v>
      </c>
      <c r="H17" s="68"/>
      <c r="I17" s="68"/>
      <c r="J17" s="68"/>
      <c r="K17" s="68"/>
      <c r="L17" s="45">
        <f t="shared" si="2"/>
        <v>4.2333339533975316</v>
      </c>
      <c r="M17" s="18">
        <f t="shared" si="3"/>
        <v>60.75</v>
      </c>
    </row>
    <row r="18" spans="1:13" ht="56.25" x14ac:dyDescent="0.25">
      <c r="A18" s="69">
        <f t="shared" si="4"/>
        <v>10</v>
      </c>
      <c r="B18" s="47" t="str">
        <f>'Приложение 2.1.'!B17</f>
        <v>Корректирующий карандаш 8мл ATTACHE, шариковый наконечник</v>
      </c>
      <c r="C18" s="51">
        <v>81.99</v>
      </c>
      <c r="D18" s="47" t="str">
        <f t="shared" si="0"/>
        <v>Корректирующий карандаш 8мл ATTACHE, шариковый наконечник</v>
      </c>
      <c r="E18" s="51">
        <v>86.86</v>
      </c>
      <c r="F18" s="47" t="str">
        <f t="shared" si="1"/>
        <v>Корректирующий карандаш 8мл ATTACHE, шариковый наконечник</v>
      </c>
      <c r="G18" s="51">
        <v>81.180000000000007</v>
      </c>
      <c r="H18" s="68"/>
      <c r="I18" s="68"/>
      <c r="J18" s="68"/>
      <c r="K18" s="68"/>
      <c r="L18" s="45">
        <f t="shared" si="2"/>
        <v>3.686357875744279</v>
      </c>
      <c r="M18" s="18">
        <f t="shared" si="3"/>
        <v>83.34</v>
      </c>
    </row>
    <row r="19" spans="1:13" ht="37.5" x14ac:dyDescent="0.25">
      <c r="A19" s="69">
        <f t="shared" si="4"/>
        <v>11</v>
      </c>
      <c r="B19" s="47" t="str">
        <f>'Приложение 2.1.'!B18</f>
        <v>Набор маркеров для досок набор 4цв. 2-5мм.</v>
      </c>
      <c r="C19" s="51">
        <v>360.11</v>
      </c>
      <c r="D19" s="47" t="str">
        <f t="shared" si="0"/>
        <v>Набор маркеров для досок набор 4цв. 2-5мм.</v>
      </c>
      <c r="E19" s="51">
        <v>366.97</v>
      </c>
      <c r="F19" s="47" t="str">
        <f t="shared" si="1"/>
        <v>Набор маркеров для досок набор 4цв. 2-5мм.</v>
      </c>
      <c r="G19" s="51">
        <v>265.5</v>
      </c>
      <c r="H19" s="68"/>
      <c r="I19" s="68"/>
      <c r="J19" s="68"/>
      <c r="K19" s="68"/>
      <c r="L19" s="45">
        <f t="shared" si="2"/>
        <v>17.139348696029874</v>
      </c>
      <c r="M19" s="18">
        <f t="shared" si="3"/>
        <v>330.86</v>
      </c>
    </row>
    <row r="20" spans="1:13" ht="75" x14ac:dyDescent="0.25">
      <c r="A20" s="69">
        <f t="shared" si="4"/>
        <v>12</v>
      </c>
      <c r="B20" s="47" t="str">
        <f>'Приложение 2.1.'!B19</f>
        <v>Ручка шариковая Attache Happy, фиолетовый корпус, синяя, масляные чернила</v>
      </c>
      <c r="C20" s="51">
        <v>36.46</v>
      </c>
      <c r="D20" s="47" t="str">
        <f t="shared" si="0"/>
        <v>Ручка шариковая Attache Happy, фиолетовый корпус, синяя, масляные чернила</v>
      </c>
      <c r="E20" s="51">
        <v>38.590000000000003</v>
      </c>
      <c r="F20" s="47" t="str">
        <f t="shared" si="1"/>
        <v>Ручка шариковая Attache Happy, фиолетовый корпус, синяя, масляные чернила</v>
      </c>
      <c r="G20" s="51">
        <v>35.4</v>
      </c>
      <c r="H20" s="68"/>
      <c r="I20" s="68"/>
      <c r="J20" s="68"/>
      <c r="K20" s="68"/>
      <c r="L20" s="45">
        <f t="shared" si="2"/>
        <v>4.4127658450605987</v>
      </c>
      <c r="M20" s="18">
        <f t="shared" si="3"/>
        <v>36.82</v>
      </c>
    </row>
    <row r="21" spans="1:13" ht="56.25" x14ac:dyDescent="0.25">
      <c r="A21" s="69">
        <f t="shared" si="4"/>
        <v>13</v>
      </c>
      <c r="B21" s="47" t="str">
        <f>'Приложение 2.1.'!B20</f>
        <v>Ручка шариковая Bic Раунд Стик Экзакт синяя, 0, 28 мм</v>
      </c>
      <c r="C21" s="51">
        <v>25.46</v>
      </c>
      <c r="D21" s="47" t="str">
        <f t="shared" si="0"/>
        <v>Ручка шариковая Bic Раунд Стик Экзакт синяя, 0, 28 мм</v>
      </c>
      <c r="E21" s="51">
        <v>27.21</v>
      </c>
      <c r="F21" s="47" t="str">
        <f t="shared" si="1"/>
        <v>Ручка шариковая Bic Раунд Стик Экзакт синяя, 0, 28 мм</v>
      </c>
      <c r="G21" s="51">
        <v>24.96</v>
      </c>
      <c r="H21" s="68"/>
      <c r="I21" s="68"/>
      <c r="J21" s="68"/>
      <c r="K21" s="68"/>
      <c r="L21" s="45">
        <f t="shared" si="2"/>
        <v>4.5657113483053671</v>
      </c>
      <c r="M21" s="18">
        <f t="shared" si="3"/>
        <v>25.88</v>
      </c>
    </row>
    <row r="22" spans="1:13" ht="75" x14ac:dyDescent="0.25">
      <c r="A22" s="69">
        <f t="shared" si="4"/>
        <v>14</v>
      </c>
      <c r="B22" s="47" t="str">
        <f>'Приложение 2.1.'!B21</f>
        <v>Ручка гелевая Attache Town 0, 5мм с резин.манжеткой черный Россия</v>
      </c>
      <c r="C22" s="51">
        <v>20.03</v>
      </c>
      <c r="D22" s="47" t="str">
        <f t="shared" si="0"/>
        <v>Ручка гелевая Attache Town 0, 5мм с резин.манжеткой черный Россия</v>
      </c>
      <c r="E22" s="51">
        <v>20.420000000000002</v>
      </c>
      <c r="F22" s="47" t="str">
        <f t="shared" si="1"/>
        <v>Ручка гелевая Attache Town 0, 5мм с резин.манжеткой черный Россия</v>
      </c>
      <c r="G22" s="51">
        <v>19.260000000000002</v>
      </c>
      <c r="H22" s="68"/>
      <c r="I22" s="68"/>
      <c r="J22" s="68"/>
      <c r="K22" s="68"/>
      <c r="L22" s="45">
        <f t="shared" si="2"/>
        <v>2.9657465329881729</v>
      </c>
      <c r="M22" s="18">
        <f t="shared" si="3"/>
        <v>19.899999999999999</v>
      </c>
    </row>
    <row r="23" spans="1:13" ht="75" x14ac:dyDescent="0.25">
      <c r="A23" s="69">
        <f t="shared" si="4"/>
        <v>15</v>
      </c>
      <c r="B23" s="47" t="str">
        <f>'Приложение 2.1.'!B22</f>
        <v>Маркер для промышленной графики EDDING E-8750/49 белый 2-4мм</v>
      </c>
      <c r="C23" s="51">
        <v>243.76</v>
      </c>
      <c r="D23" s="47" t="str">
        <f t="shared" si="0"/>
        <v>Маркер для промышленной графики EDDING E-8750/49 белый 2-4мм</v>
      </c>
      <c r="E23" s="51">
        <v>260.49</v>
      </c>
      <c r="F23" s="47" t="str">
        <f t="shared" si="1"/>
        <v>Маркер для промышленной графики EDDING E-8750/49 белый 2-4мм</v>
      </c>
      <c r="G23" s="51">
        <v>238.98</v>
      </c>
      <c r="H23" s="68"/>
      <c r="I23" s="68"/>
      <c r="J23" s="68"/>
      <c r="K23" s="68"/>
      <c r="L23" s="45">
        <f t="shared" si="2"/>
        <v>4.5590326063575519</v>
      </c>
      <c r="M23" s="18">
        <f t="shared" si="3"/>
        <v>247.74</v>
      </c>
    </row>
    <row r="24" spans="1:13" ht="75" x14ac:dyDescent="0.25">
      <c r="A24" s="69">
        <f t="shared" si="4"/>
        <v>16</v>
      </c>
      <c r="B24" s="47" t="str">
        <f>'Приложение 2.1.'!B23</f>
        <v>Карандаш чернографитный Attache Economy плаcтик, сласт, HB, черн.корп., 6шт/уп</v>
      </c>
      <c r="C24" s="51">
        <v>46.57</v>
      </c>
      <c r="D24" s="47" t="str">
        <f t="shared" si="0"/>
        <v>Карандаш чернографитный Attache Economy плаcтик, сласт, HB, черн.корп., 6шт/уп</v>
      </c>
      <c r="E24" s="51">
        <v>49.77</v>
      </c>
      <c r="F24" s="47" t="str">
        <f t="shared" si="1"/>
        <v>Карандаш чернографитный Attache Economy плаcтик, сласт, HB, черн.корп., 6шт/уп</v>
      </c>
      <c r="G24" s="51">
        <v>45.66</v>
      </c>
      <c r="H24" s="68"/>
      <c r="I24" s="68"/>
      <c r="J24" s="68"/>
      <c r="K24" s="68"/>
      <c r="L24" s="45">
        <f t="shared" si="2"/>
        <v>4.5606571165409795</v>
      </c>
      <c r="M24" s="18">
        <f t="shared" si="3"/>
        <v>47.33</v>
      </c>
    </row>
    <row r="25" spans="1:13" ht="37.5" x14ac:dyDescent="0.25">
      <c r="A25" s="69">
        <f t="shared" si="4"/>
        <v>17</v>
      </c>
      <c r="B25" s="47" t="str">
        <f>'Приложение 2.1.'!B24</f>
        <v>Журнал регистрации измерения температуры</v>
      </c>
      <c r="C25" s="51">
        <v>232.7</v>
      </c>
      <c r="D25" s="47" t="str">
        <f t="shared" si="0"/>
        <v>Журнал регистрации измерения температуры</v>
      </c>
      <c r="E25" s="51">
        <v>251.14</v>
      </c>
      <c r="F25" s="47" t="str">
        <f t="shared" si="1"/>
        <v>Журнал регистрации измерения температуры</v>
      </c>
      <c r="G25" s="51">
        <v>183.78</v>
      </c>
      <c r="H25" s="68"/>
      <c r="I25" s="68"/>
      <c r="J25" s="68"/>
      <c r="K25" s="68"/>
      <c r="L25" s="45">
        <f t="shared" si="2"/>
        <v>15.64229633869515</v>
      </c>
      <c r="M25" s="18">
        <f t="shared" si="3"/>
        <v>222.54</v>
      </c>
    </row>
    <row r="26" spans="1:13" ht="56.25" x14ac:dyDescent="0.25">
      <c r="A26" s="69">
        <f t="shared" si="4"/>
        <v>18</v>
      </c>
      <c r="B26" s="47" t="str">
        <f>'Приложение 2.1.'!B25</f>
        <v>Журнал -график проведения генеральных уборок</v>
      </c>
      <c r="C26" s="51">
        <v>166.32</v>
      </c>
      <c r="D26" s="47" t="str">
        <f t="shared" si="0"/>
        <v>Журнал -график проведения генеральных уборок</v>
      </c>
      <c r="E26" s="51">
        <v>171.07</v>
      </c>
      <c r="F26" s="47" t="str">
        <f t="shared" si="1"/>
        <v>Журнал -график проведения генеральных уборок</v>
      </c>
      <c r="G26" s="51">
        <v>129.78</v>
      </c>
      <c r="H26" s="68"/>
      <c r="I26" s="68"/>
      <c r="J26" s="68"/>
      <c r="K26" s="68"/>
      <c r="L26" s="45">
        <f t="shared" si="2"/>
        <v>14.50827219179086</v>
      </c>
      <c r="M26" s="18">
        <f t="shared" si="3"/>
        <v>155.72</v>
      </c>
    </row>
    <row r="27" spans="1:13" ht="93.75" x14ac:dyDescent="0.25">
      <c r="A27" s="69">
        <f t="shared" si="4"/>
        <v>19</v>
      </c>
      <c r="B27" s="47" t="str">
        <f>'Приложение 2.1.'!B26</f>
        <v>Журнал учета инструктажа по действиям в чрезвычайных ситуац 2шт/уп</v>
      </c>
      <c r="C27" s="51">
        <v>286.82</v>
      </c>
      <c r="D27" s="47" t="str">
        <f t="shared" si="0"/>
        <v>Журнал учета инструктажа по действиям в чрезвычайных ситуац 2шт/уп</v>
      </c>
      <c r="E27" s="51">
        <v>309.54000000000002</v>
      </c>
      <c r="F27" s="47" t="str">
        <f t="shared" si="1"/>
        <v>Журнал учета инструктажа по действиям в чрезвычайных ситуац 2шт/уп</v>
      </c>
      <c r="G27" s="51">
        <v>237.62</v>
      </c>
      <c r="H27" s="68"/>
      <c r="I27" s="68"/>
      <c r="J27" s="68"/>
      <c r="K27" s="68"/>
      <c r="L27" s="45">
        <f t="shared" si="2"/>
        <v>13.224593803583421</v>
      </c>
      <c r="M27" s="18">
        <f t="shared" si="3"/>
        <v>277.99</v>
      </c>
    </row>
    <row r="28" spans="1:13" ht="56.25" x14ac:dyDescent="0.25">
      <c r="A28" s="69">
        <f t="shared" si="4"/>
        <v>20</v>
      </c>
      <c r="B28" s="47" t="str">
        <f>'Приложение 2.1.'!B27</f>
        <v>Журнал проведения дезинф.работ в профилакт.целях,</v>
      </c>
      <c r="C28" s="51">
        <v>136.66</v>
      </c>
      <c r="D28" s="47" t="str">
        <f t="shared" si="0"/>
        <v>Журнал проведения дезинф.работ в профилакт.целях,</v>
      </c>
      <c r="E28" s="51">
        <v>146.04</v>
      </c>
      <c r="F28" s="47" t="str">
        <f t="shared" si="1"/>
        <v>Журнал проведения дезинф.работ в профилакт.целях,</v>
      </c>
      <c r="G28" s="51">
        <v>122.76</v>
      </c>
      <c r="H28" s="68"/>
      <c r="I28" s="68"/>
      <c r="J28" s="68"/>
      <c r="K28" s="68"/>
      <c r="L28" s="45">
        <f t="shared" si="2"/>
        <v>8.6663823047944391</v>
      </c>
      <c r="M28" s="18">
        <f t="shared" si="3"/>
        <v>135.15</v>
      </c>
    </row>
    <row r="29" spans="1:13" ht="75" x14ac:dyDescent="0.25">
      <c r="A29" s="69">
        <f t="shared" si="4"/>
        <v>21</v>
      </c>
      <c r="B29" s="47" t="str">
        <f>'Приложение 2.1.'!B28</f>
        <v>Журнал визуального осмотра объекта и прилегающей территории А4, 12л, 2шт/уп</v>
      </c>
      <c r="C29" s="51">
        <v>217.26</v>
      </c>
      <c r="D29" s="47" t="str">
        <f t="shared" si="0"/>
        <v>Журнал визуального осмотра объекта и прилегающей территории А4, 12л, 2шт/уп</v>
      </c>
      <c r="E29" s="51">
        <v>230.04</v>
      </c>
      <c r="F29" s="47" t="str">
        <f t="shared" si="1"/>
        <v>Журнал визуального осмотра объекта и прилегающей территории А4, 12л, 2шт/уп</v>
      </c>
      <c r="G29" s="51">
        <v>209.16</v>
      </c>
      <c r="H29" s="68"/>
      <c r="I29" s="68"/>
      <c r="J29" s="68"/>
      <c r="K29" s="68"/>
      <c r="L29" s="45">
        <f t="shared" si="2"/>
        <v>4.8108266470480743</v>
      </c>
      <c r="M29" s="18">
        <f t="shared" si="3"/>
        <v>218.82</v>
      </c>
    </row>
    <row r="30" spans="1:13" ht="75" x14ac:dyDescent="0.25">
      <c r="A30" s="69">
        <f t="shared" si="4"/>
        <v>22</v>
      </c>
      <c r="B30" s="47" t="str">
        <f>'Приложение 2.1.'!B29</f>
        <v>Журнал  учета хозяйственного имущества и материалов, 4шт/уп</v>
      </c>
      <c r="C30" s="51">
        <v>444.96</v>
      </c>
      <c r="D30" s="47" t="str">
        <f t="shared" si="0"/>
        <v>Журнал  учета хозяйственного имущества и материалов, 4шт/уп</v>
      </c>
      <c r="E30" s="51">
        <v>470.88</v>
      </c>
      <c r="F30" s="47" t="str">
        <f t="shared" si="1"/>
        <v>Журнал  учета хозяйственного имущества и материалов, 4шт/уп</v>
      </c>
      <c r="G30" s="51">
        <v>361.8</v>
      </c>
      <c r="H30" s="68"/>
      <c r="I30" s="68"/>
      <c r="J30" s="68"/>
      <c r="K30" s="68"/>
      <c r="L30" s="45">
        <f t="shared" si="2"/>
        <v>13.381263519965126</v>
      </c>
      <c r="M30" s="18">
        <f t="shared" si="3"/>
        <v>425.88</v>
      </c>
    </row>
    <row r="31" spans="1:13" ht="75" x14ac:dyDescent="0.25">
      <c r="A31" s="69">
        <f t="shared" si="4"/>
        <v>23</v>
      </c>
      <c r="B31" s="47" t="str">
        <f>'Приложение 2.1.'!B30</f>
        <v>Журнал учета расходования электрической энергии, 32 стр</v>
      </c>
      <c r="C31" s="51">
        <v>79.290000000000006</v>
      </c>
      <c r="D31" s="47" t="str">
        <f t="shared" si="0"/>
        <v>Журнал учета расходования электрической энергии, 32 стр</v>
      </c>
      <c r="E31" s="51">
        <v>83.91</v>
      </c>
      <c r="F31" s="47" t="str">
        <f t="shared" si="1"/>
        <v>Журнал учета расходования электрической энергии, 32 стр</v>
      </c>
      <c r="G31" s="51">
        <v>76.98</v>
      </c>
      <c r="H31" s="68"/>
      <c r="I31" s="68"/>
      <c r="J31" s="68"/>
      <c r="K31" s="68"/>
      <c r="L31" s="45">
        <f t="shared" si="2"/>
        <v>4.4074235387409342</v>
      </c>
      <c r="M31" s="18">
        <f t="shared" si="3"/>
        <v>80.06</v>
      </c>
    </row>
    <row r="32" spans="1:13" ht="75" x14ac:dyDescent="0.25">
      <c r="A32" s="69">
        <f t="shared" si="4"/>
        <v>24</v>
      </c>
      <c r="B32" s="47" t="str">
        <f>'Приложение 2.1.'!B31</f>
        <v>Журнал учёта водопотребл. водоизмерительными приборами и устройств.</v>
      </c>
      <c r="C32" s="51">
        <v>185.4</v>
      </c>
      <c r="D32" s="47" t="str">
        <f t="shared" si="0"/>
        <v>Журнал учёта водопотребл. водоизмерительными приборами и устройств.</v>
      </c>
      <c r="E32" s="51">
        <v>194.4</v>
      </c>
      <c r="F32" s="47" t="str">
        <f t="shared" si="1"/>
        <v>Журнал учёта водопотребл. водоизмерительными приборами и устройств.</v>
      </c>
      <c r="G32" s="51">
        <v>134.63999999999999</v>
      </c>
      <c r="H32" s="68"/>
      <c r="I32" s="68"/>
      <c r="J32" s="68"/>
      <c r="K32" s="68"/>
      <c r="L32" s="45">
        <f t="shared" si="2"/>
        <v>18.789460926830653</v>
      </c>
      <c r="M32" s="18">
        <f t="shared" si="3"/>
        <v>171.48</v>
      </c>
    </row>
    <row r="33" spans="1:13" ht="75" x14ac:dyDescent="0.25">
      <c r="A33" s="69">
        <f t="shared" si="4"/>
        <v>25</v>
      </c>
      <c r="B33" s="47" t="str">
        <f>'Приложение 2.1.'!B32</f>
        <v>Журнал учета предписаний Государственного пожарного надзора</v>
      </c>
      <c r="C33" s="51">
        <v>62.72</v>
      </c>
      <c r="D33" s="47" t="str">
        <f t="shared" si="0"/>
        <v>Журнал учета предписаний Государственного пожарного надзора</v>
      </c>
      <c r="E33" s="51">
        <v>67.69</v>
      </c>
      <c r="F33" s="47" t="str">
        <f t="shared" si="1"/>
        <v>Журнал учета предписаний Государственного пожарного надзора</v>
      </c>
      <c r="G33" s="51">
        <v>62.1</v>
      </c>
      <c r="H33" s="68"/>
      <c r="I33" s="68"/>
      <c r="J33" s="68"/>
      <c r="K33" s="68"/>
      <c r="L33" s="45">
        <f t="shared" si="2"/>
        <v>4.7750213467905231</v>
      </c>
      <c r="M33" s="18">
        <f t="shared" si="3"/>
        <v>64.17</v>
      </c>
    </row>
    <row r="34" spans="1:13" ht="37.5" x14ac:dyDescent="0.25">
      <c r="A34" s="69">
        <f t="shared" si="4"/>
        <v>26</v>
      </c>
      <c r="B34" s="47" t="str">
        <f>'Приложение 2.1.'!B33</f>
        <v>Журнал по технике безопасности А4 50л</v>
      </c>
      <c r="C34" s="51">
        <v>192.15</v>
      </c>
      <c r="D34" s="47" t="str">
        <f t="shared" si="0"/>
        <v>Журнал по технике безопасности А4 50л</v>
      </c>
      <c r="E34" s="51">
        <v>193.98</v>
      </c>
      <c r="F34" s="47" t="str">
        <f t="shared" si="1"/>
        <v>Журнал по технике безопасности А4 50л</v>
      </c>
      <c r="G34" s="51">
        <v>160.02000000000001</v>
      </c>
      <c r="H34" s="68"/>
      <c r="I34" s="68"/>
      <c r="J34" s="68"/>
      <c r="K34" s="68"/>
      <c r="L34" s="45">
        <f t="shared" si="2"/>
        <v>10.49188057162295</v>
      </c>
      <c r="M34" s="18">
        <f t="shared" si="3"/>
        <v>182.05</v>
      </c>
    </row>
    <row r="35" spans="1:13" ht="56.25" x14ac:dyDescent="0.25">
      <c r="A35" s="69">
        <f t="shared" si="4"/>
        <v>27</v>
      </c>
      <c r="B35" s="47" t="str">
        <f>'Приложение 2.1.'!B34</f>
        <v>Журнал учета проверок юридического лица, инд .предпринимателя</v>
      </c>
      <c r="C35" s="51">
        <v>177.84</v>
      </c>
      <c r="D35" s="47" t="str">
        <f t="shared" si="0"/>
        <v>Журнал учета проверок юридического лица, инд .предпринимателя</v>
      </c>
      <c r="E35" s="51">
        <v>186.39</v>
      </c>
      <c r="F35" s="47" t="str">
        <f t="shared" si="1"/>
        <v>Журнал учета проверок юридического лица, инд .предпринимателя</v>
      </c>
      <c r="G35" s="51">
        <v>171</v>
      </c>
      <c r="H35" s="68"/>
      <c r="I35" s="68"/>
      <c r="J35" s="68"/>
      <c r="K35" s="68"/>
      <c r="L35" s="45">
        <f t="shared" si="2"/>
        <v>4.3219646193190639</v>
      </c>
      <c r="M35" s="18">
        <f t="shared" si="3"/>
        <v>178.41</v>
      </c>
    </row>
    <row r="36" spans="1:13" ht="56.25" x14ac:dyDescent="0.25">
      <c r="A36" s="69">
        <f t="shared" si="4"/>
        <v>28</v>
      </c>
      <c r="B36" s="47" t="str">
        <f>'Приложение 2.1.'!B35</f>
        <v>Журнал регистрации вводного инструктажа по ГО и ЧС 32л.</v>
      </c>
      <c r="C36" s="51">
        <v>436.54</v>
      </c>
      <c r="D36" s="47" t="str">
        <f t="shared" si="0"/>
        <v>Журнал регистрации вводного инструктажа по ГО и ЧС 32л.</v>
      </c>
      <c r="E36" s="51">
        <v>466.5</v>
      </c>
      <c r="F36" s="47" t="str">
        <f t="shared" si="1"/>
        <v>Журнал регистрации вводного инструктажа по ГО и ЧС 32л.</v>
      </c>
      <c r="G36" s="51">
        <v>399.96</v>
      </c>
      <c r="H36" s="68"/>
      <c r="I36" s="68"/>
      <c r="J36" s="68"/>
      <c r="K36" s="68"/>
      <c r="L36" s="45">
        <f t="shared" si="2"/>
        <v>7.6726415006546773</v>
      </c>
      <c r="M36" s="18">
        <f t="shared" si="3"/>
        <v>434.33</v>
      </c>
    </row>
    <row r="37" spans="1:13" ht="37.5" x14ac:dyDescent="0.25">
      <c r="A37" s="69">
        <f t="shared" si="4"/>
        <v>29</v>
      </c>
      <c r="B37" s="47" t="str">
        <f>'Приложение 2.1.'!B36</f>
        <v>Комплект журналов по охране труда 8шт.</v>
      </c>
      <c r="C37" s="51">
        <v>735.42</v>
      </c>
      <c r="D37" s="47" t="str">
        <f t="shared" si="0"/>
        <v>Комплект журналов по охране труда 8шт.</v>
      </c>
      <c r="E37" s="51">
        <v>756.84</v>
      </c>
      <c r="F37" s="47" t="str">
        <f t="shared" si="1"/>
        <v>Комплект журналов по охране труда 8шт.</v>
      </c>
      <c r="G37" s="51">
        <v>395.4</v>
      </c>
      <c r="H37" s="68"/>
      <c r="I37" s="68"/>
      <c r="J37" s="68"/>
      <c r="K37" s="68"/>
      <c r="L37" s="45">
        <f t="shared" si="2"/>
        <v>32.226739522261013</v>
      </c>
      <c r="M37" s="18">
        <f t="shared" si="3"/>
        <v>629.22</v>
      </c>
    </row>
    <row r="38" spans="1:13" ht="37.5" x14ac:dyDescent="0.25">
      <c r="A38" s="69">
        <f t="shared" si="4"/>
        <v>30</v>
      </c>
      <c r="B38" s="47" t="str">
        <f>'Приложение 2.1.'!B37</f>
        <v>Журнал отзывов и предложений .</v>
      </c>
      <c r="C38" s="51">
        <v>166.22</v>
      </c>
      <c r="D38" s="47" t="str">
        <f t="shared" si="0"/>
        <v>Журнал отзывов и предложений .</v>
      </c>
      <c r="E38" s="51">
        <v>177.63</v>
      </c>
      <c r="F38" s="47" t="str">
        <f t="shared" si="1"/>
        <v>Журнал отзывов и предложений .</v>
      </c>
      <c r="G38" s="51">
        <v>162.96</v>
      </c>
      <c r="H38" s="68"/>
      <c r="I38" s="68"/>
      <c r="J38" s="68"/>
      <c r="K38" s="68"/>
      <c r="L38" s="45">
        <f t="shared" si="2"/>
        <v>4.5597439696089728</v>
      </c>
      <c r="M38" s="18">
        <f t="shared" si="3"/>
        <v>168.94</v>
      </c>
    </row>
    <row r="39" spans="1:13" ht="56.25" x14ac:dyDescent="0.25">
      <c r="A39" s="69">
        <f t="shared" si="4"/>
        <v>31</v>
      </c>
      <c r="B39" s="47" t="str">
        <f>'Приложение 2.1.'!B38</f>
        <v>Журнал регистрации и контроля работы бактериц.установки.</v>
      </c>
      <c r="C39" s="51">
        <v>244.4</v>
      </c>
      <c r="D39" s="47" t="str">
        <f t="shared" si="0"/>
        <v>Журнал регистрации и контроля работы бактериц.установки.</v>
      </c>
      <c r="E39" s="51">
        <v>256.5</v>
      </c>
      <c r="F39" s="47" t="str">
        <f t="shared" si="1"/>
        <v>Журнал регистрации и контроля работы бактериц.установки.</v>
      </c>
      <c r="G39" s="51">
        <v>241.98</v>
      </c>
      <c r="H39" s="68"/>
      <c r="I39" s="68"/>
      <c r="J39" s="68"/>
      <c r="K39" s="68"/>
      <c r="L39" s="45">
        <f t="shared" si="2"/>
        <v>3.1415080284302928</v>
      </c>
      <c r="M39" s="18">
        <f t="shared" si="3"/>
        <v>247.63</v>
      </c>
    </row>
    <row r="40" spans="1:13" ht="56.25" x14ac:dyDescent="0.25">
      <c r="A40" s="69">
        <f t="shared" si="4"/>
        <v>32</v>
      </c>
      <c r="B40" s="47" t="str">
        <f>'Приложение 2.1.'!B39</f>
        <v>Журнал учёта получения и расх.дезинф.ср-в и провед.дезинф.работ.</v>
      </c>
      <c r="C40" s="51">
        <v>114.33</v>
      </c>
      <c r="D40" s="47" t="str">
        <f t="shared" si="0"/>
        <v>Журнал учёта получения и расх.дезинф.ср-в и провед.дезинф.работ.</v>
      </c>
      <c r="E40" s="51">
        <v>120.99</v>
      </c>
      <c r="F40" s="47" t="str">
        <f t="shared" si="1"/>
        <v>Журнал учёта получения и расх.дезинф.ср-в и провед.дезинф.работ.</v>
      </c>
      <c r="G40" s="51">
        <v>111</v>
      </c>
      <c r="H40" s="68"/>
      <c r="I40" s="68"/>
      <c r="J40" s="68"/>
      <c r="K40" s="68"/>
      <c r="L40" s="45">
        <f t="shared" si="2"/>
        <v>4.4063227836113823</v>
      </c>
      <c r="M40" s="18">
        <f t="shared" si="3"/>
        <v>115.44</v>
      </c>
    </row>
    <row r="41" spans="1:13" ht="56.25" x14ac:dyDescent="0.25">
      <c r="A41" s="69">
        <f t="shared" si="4"/>
        <v>33</v>
      </c>
      <c r="B41" s="47" t="str">
        <f>'Приложение 2.1.'!B40</f>
        <v>Комплект журналов по пожарной безопасности 10шт.</v>
      </c>
      <c r="C41" s="51">
        <v>1519.23</v>
      </c>
      <c r="D41" s="47" t="str">
        <f t="shared" si="0"/>
        <v>Комплект журналов по пожарной безопасности 10шт.</v>
      </c>
      <c r="E41" s="51">
        <v>1563.48</v>
      </c>
      <c r="F41" s="47" t="str">
        <f t="shared" si="1"/>
        <v>Комплект журналов по пожарной безопасности 10шт.</v>
      </c>
      <c r="G41" s="51">
        <v>1474.98</v>
      </c>
      <c r="H41" s="68"/>
      <c r="I41" s="68"/>
      <c r="J41" s="68"/>
      <c r="K41" s="68"/>
      <c r="L41" s="45">
        <f t="shared" si="2"/>
        <v>2.912659702612507</v>
      </c>
      <c r="M41" s="18">
        <f t="shared" si="3"/>
        <v>1519.23</v>
      </c>
    </row>
    <row r="42" spans="1:13" ht="56.25" x14ac:dyDescent="0.25">
      <c r="A42" s="69">
        <f t="shared" si="4"/>
        <v>34</v>
      </c>
      <c r="B42" s="47" t="str">
        <f>'Приложение 2.1.'!B41</f>
        <v>Плакат информационный осторожно терроризм, комплект из 3-х листов</v>
      </c>
      <c r="C42" s="51">
        <v>1306.22</v>
      </c>
      <c r="D42" s="47" t="str">
        <f t="shared" si="0"/>
        <v>Плакат информационный осторожно терроризм, комплект из 3-х листов</v>
      </c>
      <c r="E42" s="51">
        <v>1331.34</v>
      </c>
      <c r="F42" s="47" t="str">
        <f t="shared" si="1"/>
        <v>Плакат информационный осторожно терроризм, комплект из 3-х листов</v>
      </c>
      <c r="G42" s="51">
        <v>1255.98</v>
      </c>
      <c r="H42" s="68"/>
      <c r="I42" s="68"/>
      <c r="J42" s="68"/>
      <c r="K42" s="68"/>
      <c r="L42" s="45">
        <f t="shared" si="2"/>
        <v>2.9565460084470834</v>
      </c>
      <c r="M42" s="18">
        <f t="shared" si="3"/>
        <v>1297.8499999999999</v>
      </c>
    </row>
    <row r="43" spans="1:13" ht="56.25" x14ac:dyDescent="0.25">
      <c r="A43" s="69">
        <f t="shared" si="4"/>
        <v>35</v>
      </c>
      <c r="B43" s="47" t="str">
        <f>'Приложение 2.1.'!B42</f>
        <v>Плакат информационный профилактика COVID-19 формат А2</v>
      </c>
      <c r="C43" s="51">
        <v>458.64</v>
      </c>
      <c r="D43" s="47" t="str">
        <f t="shared" si="0"/>
        <v>Плакат информационный профилактика COVID-19 формат А2</v>
      </c>
      <c r="E43" s="51">
        <v>467.46</v>
      </c>
      <c r="F43" s="47" t="str">
        <f t="shared" si="1"/>
        <v>Плакат информационный профилактика COVID-19 формат А2</v>
      </c>
      <c r="G43" s="51">
        <v>441</v>
      </c>
      <c r="H43" s="68"/>
      <c r="I43" s="68"/>
      <c r="J43" s="68"/>
      <c r="K43" s="68"/>
      <c r="L43" s="45">
        <f t="shared" si="2"/>
        <v>2.9565004483586041</v>
      </c>
      <c r="M43" s="18">
        <f t="shared" si="3"/>
        <v>455.7</v>
      </c>
    </row>
    <row r="44" spans="1:13" ht="56.25" x14ac:dyDescent="0.25">
      <c r="A44" s="69">
        <f t="shared" si="4"/>
        <v>36</v>
      </c>
      <c r="B44" s="47" t="str">
        <f>'Приложение 2.1.'!B43</f>
        <v>Плакат информационный пожарная безопасность, комплект из 3-х листов</v>
      </c>
      <c r="C44" s="51">
        <v>1374.86</v>
      </c>
      <c r="D44" s="47" t="str">
        <f t="shared" si="0"/>
        <v>Плакат информационный пожарная безопасность, комплект из 3-х листов</v>
      </c>
      <c r="E44" s="51">
        <v>1440.96</v>
      </c>
      <c r="F44" s="47" t="str">
        <f t="shared" si="1"/>
        <v>Плакат информационный пожарная безопасность, комплект из 3-х листов</v>
      </c>
      <c r="G44" s="51">
        <v>1321.98</v>
      </c>
      <c r="H44" s="68"/>
      <c r="I44" s="68"/>
      <c r="J44" s="68"/>
      <c r="K44" s="68"/>
      <c r="L44" s="45">
        <f t="shared" si="2"/>
        <v>4.3220272897906149</v>
      </c>
      <c r="M44" s="18">
        <f t="shared" si="3"/>
        <v>1379.27</v>
      </c>
    </row>
    <row r="45" spans="1:13" ht="18.75" x14ac:dyDescent="0.25">
      <c r="A45" s="66"/>
      <c r="B45" s="67"/>
    </row>
    <row r="46" spans="1:13" ht="18.75" x14ac:dyDescent="0.25">
      <c r="A46" s="66"/>
      <c r="B46" s="67"/>
    </row>
  </sheetData>
  <autoFilter ref="A8:V8"/>
  <mergeCells count="4">
    <mergeCell ref="B5:K5"/>
    <mergeCell ref="B3:L3"/>
    <mergeCell ref="L5:L7"/>
    <mergeCell ref="M5:M7"/>
  </mergeCells>
  <pageMargins left="0.25" right="0.25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Приложение №2</vt:lpstr>
      <vt:lpstr>Приложение 2.1.</vt:lpstr>
      <vt:lpstr>Приложение 2.2.</vt:lpstr>
      <vt:lpstr>_GoBack_2</vt:lpstr>
      <vt:lpstr>Print_Area_1</vt:lpstr>
      <vt:lpstr>Print_Area_2</vt:lpstr>
      <vt:lpstr>Print_Area_4</vt:lpstr>
      <vt:lpstr>'Приложение 2.1.'!Область_печати</vt:lpstr>
      <vt:lpstr>'Приложение №2'!Область_печати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Образцова Екатерина Викторовна</cp:lastModifiedBy>
  <cp:revision>0</cp:revision>
  <cp:lastPrinted>2021-01-27T16:07:16Z</cp:lastPrinted>
  <dcterms:created xsi:type="dcterms:W3CDTF">2015-07-10T13:15:19Z</dcterms:created>
  <dcterms:modified xsi:type="dcterms:W3CDTF">2021-09-08T10:49:57Z</dcterms:modified>
</cp:coreProperties>
</file>