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Отдел по конкурентным закупкам\Закупки ед.пост\2023\503. Запорное устройство 12б3бк\"/>
    </mc:Choice>
  </mc:AlternateContent>
  <bookViews>
    <workbookView xWindow="0" yWindow="0" windowWidth="14955" windowHeight="12180"/>
  </bookViews>
  <sheets>
    <sheet name="НМЦД" sheetId="2" r:id="rId1"/>
    <sheet name="протокол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2" l="1"/>
  <c r="O8" i="2" s="1"/>
  <c r="K8" i="2"/>
  <c r="I8" i="2"/>
  <c r="F8" i="2"/>
  <c r="O9" i="2" l="1"/>
</calcChain>
</file>

<file path=xl/sharedStrings.xml><?xml version="1.0" encoding="utf-8"?>
<sst xmlns="http://schemas.openxmlformats.org/spreadsheetml/2006/main" count="44" uniqueCount="39">
  <si>
    <t>Приложение № 1 к протоколу</t>
  </si>
  <si>
    <t>формирования сведений о НМЦД</t>
  </si>
  <si>
    <t>№ п/п</t>
  </si>
  <si>
    <t>Сведения о ценовой информации на идентичные (однородные) товары (работы, услуги)</t>
  </si>
  <si>
    <t>Коэффициент вариации цены, %</t>
  </si>
  <si>
    <t>Средняя цена за единицу товара (работы, услуги), руб.</t>
  </si>
  <si>
    <t>Количество (объем) товара (работы, услуги)</t>
  </si>
  <si>
    <t>Единица измерения</t>
  </si>
  <si>
    <t>Стоимость товара (работы, услуги), руб. (гр.12× гр.13)</t>
  </si>
  <si>
    <t>Источник №1</t>
  </si>
  <si>
    <t>Источник №2</t>
  </si>
  <si>
    <t>Источник №3</t>
  </si>
  <si>
    <t>наименование товара (работы, услуги) в источнике</t>
  </si>
  <si>
    <t>цена за единицу в источнике, руб.</t>
  </si>
  <si>
    <r>
      <t>наименование и ссылка на источник</t>
    </r>
    <r>
      <rPr>
        <sz val="11"/>
        <color theme="1"/>
        <rFont val="Calibri"/>
        <family val="2"/>
        <charset val="204"/>
        <scheme val="minor"/>
      </rPr>
      <t/>
    </r>
  </si>
  <si>
    <t xml:space="preserve">ПРОТОКОЛ </t>
  </si>
  <si>
    <t>Основные характеристики предмета закупки</t>
  </si>
  <si>
    <t>НМЦД, руб.</t>
  </si>
  <si>
    <t>Предмет договора</t>
  </si>
  <si>
    <t>Приложение № 1 к настоящему протоколу</t>
  </si>
  <si>
    <t>Приложение №2</t>
  </si>
  <si>
    <t>Метод сопоставимых рыночных цен (анализ рынка)</t>
  </si>
  <si>
    <t>определения и обоснования НМЦД</t>
  </si>
  <si>
    <t>Используемый метод определения и обоснования НМЦД</t>
  </si>
  <si>
    <t>Подробный расчет НМЦД</t>
  </si>
  <si>
    <t>Дата подготовки НМЦД</t>
  </si>
  <si>
    <t>Иные документы и информация</t>
  </si>
  <si>
    <t>Определение НМЦД методом сопоставимых рыночных цен (анализа рынка)</t>
  </si>
  <si>
    <t>наименование и ссылка на источник</t>
  </si>
  <si>
    <t>Итого:</t>
  </si>
  <si>
    <t>Отсутствуют</t>
  </si>
  <si>
    <t>Согласно извещению</t>
  </si>
  <si>
    <t>шт</t>
  </si>
  <si>
    <t>Поставка запорного устройства указателя уровня на котельную</t>
  </si>
  <si>
    <t>Запорное устройство указателя уровня 12Б3бк Ду20</t>
  </si>
  <si>
    <t>Коммерческое предложение вх. № 5009 от 21.12.2023</t>
  </si>
  <si>
    <t>Коммерческое предложение вх. № 5010 от 21.12.2023</t>
  </si>
  <si>
    <t>Коммерческое предложение вх. № 5011 от 21.12.2023</t>
  </si>
  <si>
    <t>44 666,68 руб.(сорок четыре тысячи шестьсот шестьдесят шесть рублей 68 копеек)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</si>
</sst>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6" fillId="0" borderId="0"/>
  </cellStyleXfs>
  <cellXfs count="40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vertical="center" wrapText="1"/>
    </xf>
    <xf numFmtId="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43" fontId="1" fillId="0" borderId="1" xfId="1" applyFont="1" applyBorder="1" applyAlignment="1">
      <alignment horizontal="center" vertical="center" wrapText="1"/>
    </xf>
    <xf numFmtId="43" fontId="1" fillId="0" borderId="0" xfId="1" applyFont="1" applyAlignment="1">
      <alignment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0" fontId="0" fillId="0" borderId="0" xfId="0" applyAlignment="1"/>
    <xf numFmtId="0" fontId="1" fillId="0" borderId="0" xfId="0" applyFont="1" applyAlignment="1">
      <alignment horizontal="right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"/>
  <sheetViews>
    <sheetView tabSelected="1" zoomScale="70" zoomScaleNormal="70" workbookViewId="0">
      <selection activeCell="C8" sqref="C8"/>
    </sheetView>
  </sheetViews>
  <sheetFormatPr defaultColWidth="8.85546875" defaultRowHeight="18.75" x14ac:dyDescent="0.3"/>
  <cols>
    <col min="1" max="1" width="8.28515625" style="1" bestFit="1" customWidth="1"/>
    <col min="2" max="2" width="19.85546875" style="1" customWidth="1"/>
    <col min="3" max="3" width="39.42578125" style="1" customWidth="1"/>
    <col min="4" max="4" width="16.140625" style="1" customWidth="1"/>
    <col min="5" max="5" width="19.7109375" style="1" customWidth="1"/>
    <col min="6" max="6" width="39.85546875" style="1" customWidth="1"/>
    <col min="7" max="7" width="14.42578125" style="1" customWidth="1"/>
    <col min="8" max="8" width="19.7109375" style="1" customWidth="1"/>
    <col min="9" max="9" width="39.42578125" style="1" customWidth="1"/>
    <col min="10" max="10" width="14.42578125" style="1" customWidth="1"/>
    <col min="11" max="11" width="17.85546875" style="1" customWidth="1"/>
    <col min="12" max="12" width="17.140625" style="1" customWidth="1"/>
    <col min="13" max="13" width="14.7109375" style="1" customWidth="1"/>
    <col min="14" max="14" width="13.28515625" style="1" customWidth="1"/>
    <col min="15" max="15" width="20.42578125" style="1" customWidth="1"/>
    <col min="16" max="16384" width="8.85546875" style="1"/>
  </cols>
  <sheetData>
    <row r="1" spans="1:15" x14ac:dyDescent="0.3">
      <c r="K1" s="32" t="s">
        <v>0</v>
      </c>
      <c r="L1" s="32"/>
      <c r="M1" s="32"/>
      <c r="N1" s="32"/>
      <c r="O1" s="32"/>
    </row>
    <row r="2" spans="1:15" x14ac:dyDescent="0.3">
      <c r="K2" s="32" t="s">
        <v>1</v>
      </c>
      <c r="L2" s="32"/>
      <c r="M2" s="32"/>
      <c r="N2" s="32"/>
      <c r="O2" s="32"/>
    </row>
    <row r="3" spans="1:15" ht="20.25" x14ac:dyDescent="0.3">
      <c r="A3" s="33" t="s">
        <v>27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1:15" x14ac:dyDescent="0.3">
      <c r="A4" s="34" t="s">
        <v>2</v>
      </c>
      <c r="B4" s="24" t="s">
        <v>3</v>
      </c>
      <c r="C4" s="25"/>
      <c r="D4" s="25"/>
      <c r="E4" s="25"/>
      <c r="F4" s="25"/>
      <c r="G4" s="25"/>
      <c r="H4" s="25"/>
      <c r="I4" s="25"/>
      <c r="J4" s="26"/>
      <c r="K4" s="35" t="s">
        <v>4</v>
      </c>
      <c r="L4" s="35" t="s">
        <v>5</v>
      </c>
      <c r="M4" s="35" t="s">
        <v>6</v>
      </c>
      <c r="N4" s="35" t="s">
        <v>7</v>
      </c>
      <c r="O4" s="35" t="s">
        <v>8</v>
      </c>
    </row>
    <row r="5" spans="1:15" x14ac:dyDescent="0.3">
      <c r="A5" s="34"/>
      <c r="B5" s="24" t="s">
        <v>9</v>
      </c>
      <c r="C5" s="25"/>
      <c r="D5" s="26"/>
      <c r="E5" s="24" t="s">
        <v>10</v>
      </c>
      <c r="F5" s="25"/>
      <c r="G5" s="26"/>
      <c r="H5" s="24" t="s">
        <v>11</v>
      </c>
      <c r="I5" s="25"/>
      <c r="J5" s="26"/>
      <c r="K5" s="36"/>
      <c r="L5" s="36"/>
      <c r="M5" s="36"/>
      <c r="N5" s="36"/>
      <c r="O5" s="36"/>
    </row>
    <row r="6" spans="1:15" ht="75" x14ac:dyDescent="0.3">
      <c r="A6" s="34"/>
      <c r="B6" s="3" t="s">
        <v>28</v>
      </c>
      <c r="C6" s="3" t="s">
        <v>12</v>
      </c>
      <c r="D6" s="4" t="s">
        <v>13</v>
      </c>
      <c r="E6" s="3" t="s">
        <v>14</v>
      </c>
      <c r="F6" s="3" t="s">
        <v>12</v>
      </c>
      <c r="G6" s="4" t="s">
        <v>13</v>
      </c>
      <c r="H6" s="3" t="s">
        <v>14</v>
      </c>
      <c r="I6" s="3" t="s">
        <v>12</v>
      </c>
      <c r="J6" s="4" t="s">
        <v>13</v>
      </c>
      <c r="K6" s="37"/>
      <c r="L6" s="37"/>
      <c r="M6" s="37"/>
      <c r="N6" s="37"/>
      <c r="O6" s="37"/>
    </row>
    <row r="7" spans="1:15" s="6" customFormat="1" x14ac:dyDescent="0.3">
      <c r="A7" s="4">
        <v>1</v>
      </c>
      <c r="B7" s="4">
        <v>2</v>
      </c>
      <c r="C7" s="5">
        <v>3</v>
      </c>
      <c r="D7" s="4">
        <v>4</v>
      </c>
      <c r="E7" s="4">
        <v>5</v>
      </c>
      <c r="F7" s="5">
        <v>6</v>
      </c>
      <c r="G7" s="4">
        <v>7</v>
      </c>
      <c r="H7" s="4">
        <v>8</v>
      </c>
      <c r="I7" s="5">
        <v>9</v>
      </c>
      <c r="J7" s="4">
        <v>10</v>
      </c>
      <c r="K7" s="4">
        <v>11</v>
      </c>
      <c r="L7" s="4">
        <v>12</v>
      </c>
      <c r="M7" s="4">
        <v>13</v>
      </c>
      <c r="N7" s="4">
        <v>14</v>
      </c>
      <c r="O7" s="4">
        <v>15</v>
      </c>
    </row>
    <row r="8" spans="1:15" ht="75" x14ac:dyDescent="0.3">
      <c r="A8" s="23">
        <v>1</v>
      </c>
      <c r="B8" s="7" t="s">
        <v>35</v>
      </c>
      <c r="C8" s="14" t="s">
        <v>34</v>
      </c>
      <c r="D8" s="8">
        <v>12000</v>
      </c>
      <c r="E8" s="7" t="s">
        <v>36</v>
      </c>
      <c r="F8" s="14" t="str">
        <f>C8</f>
        <v>Запорное устройство указателя уровня 12Б3бк Ду20</v>
      </c>
      <c r="G8" s="8">
        <v>10000</v>
      </c>
      <c r="H8" s="7" t="s">
        <v>37</v>
      </c>
      <c r="I8" s="14" t="str">
        <f>C8</f>
        <v>Запорное устройство указателя уровня 12Б3бк Ду20</v>
      </c>
      <c r="J8" s="8">
        <v>11500</v>
      </c>
      <c r="K8" s="9">
        <f>STDEVA(D8,G8,J8)/AVERAGE(D8,G8,J8)*100</f>
        <v>9.320892534922983</v>
      </c>
      <c r="L8" s="10">
        <f t="shared" ref="L8" si="0">ROUND((D8+G8+J8)/3,2)</f>
        <v>11166.67</v>
      </c>
      <c r="M8" s="11">
        <v>4</v>
      </c>
      <c r="N8" s="23" t="s">
        <v>32</v>
      </c>
      <c r="O8" s="12">
        <f>L8*M8</f>
        <v>44666.68</v>
      </c>
    </row>
    <row r="9" spans="1:15" x14ac:dyDescent="0.3">
      <c r="A9" s="27" t="s">
        <v>29</v>
      </c>
      <c r="B9" s="28"/>
      <c r="C9" s="29"/>
      <c r="D9" s="28"/>
      <c r="E9" s="28"/>
      <c r="F9" s="28"/>
      <c r="G9" s="28"/>
      <c r="H9" s="28"/>
      <c r="I9" s="28"/>
      <c r="J9" s="28"/>
      <c r="K9" s="28"/>
      <c r="L9" s="28"/>
      <c r="M9" s="28"/>
      <c r="N9" s="30"/>
      <c r="O9" s="12">
        <f>SUM(O8:O8)</f>
        <v>44666.68</v>
      </c>
    </row>
    <row r="10" spans="1:15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31"/>
      <c r="N10" s="31"/>
      <c r="O10" s="13"/>
    </row>
  </sheetData>
  <mergeCells count="15">
    <mergeCell ref="H5:J5"/>
    <mergeCell ref="A9:N9"/>
    <mergeCell ref="M10:N10"/>
    <mergeCell ref="K1:O1"/>
    <mergeCell ref="K2:O2"/>
    <mergeCell ref="A3:O3"/>
    <mergeCell ref="A4:A6"/>
    <mergeCell ref="B4:J4"/>
    <mergeCell ref="K4:K6"/>
    <mergeCell ref="L4:L6"/>
    <mergeCell ref="M4:M6"/>
    <mergeCell ref="N4:N6"/>
    <mergeCell ref="O4:O6"/>
    <mergeCell ref="B5:D5"/>
    <mergeCell ref="E5:G5"/>
  </mergeCells>
  <pageMargins left="0.25" right="0.25" top="0.75" bottom="0.75" header="0.3" footer="0.3"/>
  <pageSetup paperSize="9" scale="4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5"/>
  <sheetViews>
    <sheetView zoomScale="80" zoomScaleNormal="80" workbookViewId="0">
      <selection activeCell="A33" sqref="A33"/>
    </sheetView>
  </sheetViews>
  <sheetFormatPr defaultRowHeight="15" x14ac:dyDescent="0.25"/>
  <cols>
    <col min="1" max="1" width="66.5703125" customWidth="1"/>
    <col min="2" max="2" width="94" customWidth="1"/>
  </cols>
  <sheetData>
    <row r="1" spans="1:2" ht="18.75" x14ac:dyDescent="0.3">
      <c r="B1" s="21" t="s">
        <v>20</v>
      </c>
    </row>
    <row r="3" spans="1:2" ht="18.75" x14ac:dyDescent="0.3">
      <c r="A3" s="38" t="s">
        <v>15</v>
      </c>
      <c r="B3" s="38"/>
    </row>
    <row r="4" spans="1:2" ht="18.75" x14ac:dyDescent="0.3">
      <c r="A4" s="38" t="s">
        <v>22</v>
      </c>
      <c r="B4" s="38"/>
    </row>
    <row r="5" spans="1:2" ht="18.75" x14ac:dyDescent="0.3">
      <c r="A5" s="15"/>
      <c r="B5" s="15"/>
    </row>
    <row r="6" spans="1:2" ht="27.75" customHeight="1" x14ac:dyDescent="0.25">
      <c r="A6" s="16" t="s">
        <v>18</v>
      </c>
      <c r="B6" s="14" t="s">
        <v>33</v>
      </c>
    </row>
    <row r="7" spans="1:2" ht="18.75" x14ac:dyDescent="0.25">
      <c r="A7" s="16" t="s">
        <v>16</v>
      </c>
      <c r="B7" s="17" t="s">
        <v>31</v>
      </c>
    </row>
    <row r="8" spans="1:2" ht="18.75" x14ac:dyDescent="0.25">
      <c r="A8" s="16" t="s">
        <v>23</v>
      </c>
      <c r="B8" s="17" t="s">
        <v>21</v>
      </c>
    </row>
    <row r="9" spans="1:2" ht="37.5" x14ac:dyDescent="0.25">
      <c r="A9" s="16" t="s">
        <v>17</v>
      </c>
      <c r="B9" s="18" t="s">
        <v>38</v>
      </c>
    </row>
    <row r="10" spans="1:2" ht="18.75" x14ac:dyDescent="0.25">
      <c r="A10" s="16" t="s">
        <v>24</v>
      </c>
      <c r="B10" s="17" t="s">
        <v>19</v>
      </c>
    </row>
    <row r="11" spans="1:2" ht="18.75" x14ac:dyDescent="0.25">
      <c r="A11" s="16" t="s">
        <v>25</v>
      </c>
      <c r="B11" s="19">
        <v>45281</v>
      </c>
    </row>
    <row r="12" spans="1:2" ht="18.75" x14ac:dyDescent="0.25">
      <c r="A12" s="22" t="s">
        <v>26</v>
      </c>
      <c r="B12" s="17" t="s">
        <v>30</v>
      </c>
    </row>
    <row r="14" spans="1:2" s="20" customFormat="1" ht="18.75" x14ac:dyDescent="0.3">
      <c r="A14" s="39"/>
      <c r="B14" s="39"/>
    </row>
    <row r="15" spans="1:2" ht="18.75" x14ac:dyDescent="0.3">
      <c r="A15" s="1"/>
      <c r="B15" s="1"/>
    </row>
  </sheetData>
  <mergeCells count="3">
    <mergeCell ref="A3:B3"/>
    <mergeCell ref="A4:B4"/>
    <mergeCell ref="A14:B14"/>
  </mergeCells>
  <pageMargins left="0.25" right="0.25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НМЦД</vt:lpstr>
      <vt:lpstr>протокол</vt:lpstr>
    </vt:vector>
  </TitlesOfParts>
  <Company>Teploset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Teploset</dc:creator>
  <cp:lastModifiedBy>Тульский Алексей Александрович</cp:lastModifiedBy>
  <cp:lastPrinted>2023-12-21T12:34:11Z</cp:lastPrinted>
  <dcterms:created xsi:type="dcterms:W3CDTF">2016-10-10T06:24:22Z</dcterms:created>
  <dcterms:modified xsi:type="dcterms:W3CDTF">2023-12-21T12:53:47Z</dcterms:modified>
</cp:coreProperties>
</file>