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11148" tabRatio="688" activeTab="1"/>
  </bookViews>
  <sheets>
    <sheet name="Приложение №2" sheetId="1" r:id="rId1"/>
    <sheet name="Приложение 2.3." sheetId="5" r:id="rId2"/>
  </sheets>
  <definedNames>
    <definedName name="_ftn2_1">'Приложение №2'!#REF!</definedName>
    <definedName name="_GoBack_2">#REF!</definedName>
    <definedName name="_xlnm._FilterDatabase" localSheetId="1" hidden="1">'Приложение 2.3.'!$A$8:$J$22</definedName>
    <definedName name="Print_Area_1">'Приложение №2'!$A$1:$M$15</definedName>
    <definedName name="Print_Area_2">#REF!</definedName>
    <definedName name="Print_Area_3">#REF!</definedName>
    <definedName name="Print_Area_4">#REF!</definedName>
    <definedName name="_xlnm.Print_Area" localSheetId="0">'Приложение №2'!$A$1:$O$19</definedName>
  </definedNames>
  <calcPr calcId="125725" refMode="R1C1"/>
</workbook>
</file>

<file path=xl/calcChain.xml><?xml version="1.0" encoding="utf-8"?>
<calcChain xmlns="http://schemas.openxmlformats.org/spreadsheetml/2006/main">
  <c r="F17" i="5"/>
  <c r="F16"/>
  <c r="F15"/>
  <c r="G15" s="1"/>
  <c r="F14"/>
  <c r="F13"/>
  <c r="F12"/>
  <c r="G12" s="1"/>
  <c r="F20"/>
  <c r="F19"/>
  <c r="F18"/>
  <c r="F9"/>
  <c r="F10"/>
  <c r="F11"/>
  <c r="D7"/>
  <c r="B6"/>
  <c r="J15" l="1"/>
  <c r="H15"/>
  <c r="J12"/>
  <c r="H12"/>
  <c r="G18"/>
  <c r="J18" s="1"/>
  <c r="G9"/>
  <c r="J9" s="1"/>
  <c r="H18" l="1"/>
  <c r="J21"/>
  <c r="H9"/>
</calcChain>
</file>

<file path=xl/sharedStrings.xml><?xml version="1.0" encoding="utf-8"?>
<sst xmlns="http://schemas.openxmlformats.org/spreadsheetml/2006/main" count="48" uniqueCount="35">
  <si>
    <t>Обоснование НМЦК</t>
  </si>
  <si>
    <t>Предмет муниципального контракта (договора)</t>
  </si>
  <si>
    <t>Основные характеристики объекта закупки</t>
  </si>
  <si>
    <t>Используемый метод определения НМЦК с обоснованием</t>
  </si>
  <si>
    <t>НМЦК, руб.</t>
  </si>
  <si>
    <t>Расчет НМЦК</t>
  </si>
  <si>
    <t>Дата подготовки обоснования НМЦК</t>
  </si>
  <si>
    <t>№ п/п</t>
  </si>
  <si>
    <t>Средняя цена за единицу товара (работы, услуги), руб.</t>
  </si>
  <si>
    <t>наименование товара (работы, услуги)</t>
  </si>
  <si>
    <t>Определение НМЦК методом сопоставимых рыночных цен (анализа рынка) в соответствии с п.2 ст.22 Федерального закона №44-ФЗ</t>
  </si>
  <si>
    <t>Согласно приложения №3</t>
  </si>
  <si>
    <t>Приложение № 2</t>
  </si>
  <si>
    <t>Приложение №</t>
  </si>
  <si>
    <t>2.3</t>
  </si>
  <si>
    <t>к обоснованию</t>
  </si>
  <si>
    <t>Определение ценовой информации, полученной из общедоступных источников</t>
  </si>
  <si>
    <t>Цена за единицу товара (работы, услуги) с учетом применения коэффициента (индекса), руб.</t>
  </si>
  <si>
    <t>Коэффициент вариации, %</t>
  </si>
  <si>
    <t>цена за единицу товара (работы, услуги), руб.</t>
  </si>
  <si>
    <t>единица измерения</t>
  </si>
  <si>
    <t xml:space="preserve">КП 1 </t>
  </si>
  <si>
    <t xml:space="preserve">КП 2 </t>
  </si>
  <si>
    <t>КП 3</t>
  </si>
  <si>
    <t>Согласно приложения №2; 2.3;</t>
  </si>
  <si>
    <t>шт</t>
  </si>
  <si>
    <t>Итого:</t>
  </si>
  <si>
    <t>Количество товаров, услуг (шт)</t>
  </si>
  <si>
    <t>МФУ лазерный BROTHER DCP-L2540DNR, A4</t>
  </si>
  <si>
    <t>МФУ лазерный KYOCERA M2040DN, A4</t>
  </si>
  <si>
    <t>Сканер Epson Perfection V19</t>
  </si>
  <si>
    <t>Сканер Canon P-215II</t>
  </si>
  <si>
    <t>Поставка МФУ и сканеров для МБУК "ЦБС" г. Воронежа</t>
  </si>
  <si>
    <t>204 041 (Двести четыре тысячи сорок один рубль) 00 копеек.</t>
  </si>
  <si>
    <t>13.09.2021 г.</t>
  </si>
</sst>
</file>

<file path=xl/styles.xml><?xml version="1.0" encoding="utf-8"?>
<styleSheet xmlns="http://schemas.openxmlformats.org/spreadsheetml/2006/main">
  <numFmts count="2">
    <numFmt numFmtId="164" formatCode="#,##0.00&quot;р.&quot;"/>
    <numFmt numFmtId="165" formatCode="#,##0.0"/>
  </numFmts>
  <fonts count="21">
    <font>
      <sz val="10"/>
      <name val="Arial"/>
      <family val="2"/>
      <charset val="204"/>
    </font>
    <font>
      <sz val="8"/>
      <name val="Arial"/>
      <family val="2"/>
    </font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mbria"/>
      <family val="1"/>
      <charset val="204"/>
    </font>
    <font>
      <sz val="12"/>
      <name val="Cambria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6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color rgb="FF000000"/>
      <name val="Calibri"/>
      <family val="2"/>
      <charset val="204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2"/>
      <name val="Segoe UI Light"/>
      <family val="2"/>
      <charset val="204"/>
    </font>
    <font>
      <sz val="8"/>
      <name val="Arial"/>
      <family val="2"/>
      <charset val="204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xfId="0" applyFont="1" applyFill="1" applyBorder="1" applyAlignment="1"/>
  </cellStyleXfs>
  <cellXfs count="72">
    <xf numFmtId="0" fontId="0" fillId="0" borderId="0" xfId="0"/>
    <xf numFmtId="0" fontId="2" fillId="0" borderId="0" xfId="2" applyFont="1" applyFill="1" applyBorder="1" applyAlignment="1"/>
    <xf numFmtId="0" fontId="9" fillId="0" borderId="0" xfId="2" applyFont="1" applyFill="1" applyBorder="1" applyAlignment="1"/>
    <xf numFmtId="0" fontId="10" fillId="0" borderId="1" xfId="2" applyFont="1" applyFill="1" applyBorder="1" applyAlignment="1">
      <alignment vertical="center" wrapText="1"/>
    </xf>
    <xf numFmtId="0" fontId="10" fillId="0" borderId="0" xfId="2" applyFont="1" applyFill="1" applyBorder="1" applyAlignment="1">
      <alignment vertical="top" wrapText="1"/>
    </xf>
    <xf numFmtId="0" fontId="10" fillId="0" borderId="0" xfId="2" applyFont="1" applyFill="1" applyBorder="1" applyAlignment="1">
      <alignment vertical="center" wrapText="1"/>
    </xf>
    <xf numFmtId="0" fontId="8" fillId="0" borderId="0" xfId="2" applyNumberFormat="1" applyFont="1" applyFill="1" applyBorder="1" applyAlignment="1"/>
    <xf numFmtId="0" fontId="10" fillId="0" borderId="0" xfId="2" applyNumberFormat="1" applyFont="1" applyFill="1" applyBorder="1" applyAlignment="1">
      <alignment vertical="top" wrapText="1"/>
    </xf>
    <xf numFmtId="0" fontId="10" fillId="0" borderId="0" xfId="2" applyNumberFormat="1" applyFont="1" applyFill="1" applyBorder="1" applyAlignment="1"/>
    <xf numFmtId="0" fontId="5" fillId="0" borderId="0" xfId="2" applyNumberFormat="1" applyFont="1" applyFill="1" applyBorder="1" applyAlignment="1">
      <alignment vertical="center"/>
    </xf>
    <xf numFmtId="0" fontId="10" fillId="0" borderId="0" xfId="2" applyNumberFormat="1" applyFont="1" applyFill="1" applyBorder="1" applyAlignment="1">
      <alignment horizontal="center" vertical="center" wrapText="1"/>
    </xf>
    <xf numFmtId="0" fontId="10" fillId="0" borderId="0" xfId="2" applyNumberFormat="1" applyFont="1" applyFill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4" fillId="0" borderId="0" xfId="2" applyNumberFormat="1" applyFont="1" applyFill="1" applyBorder="1" applyAlignment="1">
      <alignment vertical="top" wrapText="1"/>
    </xf>
    <xf numFmtId="0" fontId="10" fillId="0" borderId="0" xfId="2" applyNumberFormat="1" applyFont="1" applyFill="1" applyBorder="1" applyAlignment="1">
      <alignment vertical="top"/>
    </xf>
    <xf numFmtId="0" fontId="15" fillId="0" borderId="0" xfId="0" applyFont="1" applyAlignment="1" applyProtection="1">
      <alignment horizontal="center" vertical="top"/>
    </xf>
    <xf numFmtId="49" fontId="15" fillId="3" borderId="7" xfId="0" applyNumberFormat="1" applyFont="1" applyFill="1" applyBorder="1" applyAlignment="1" applyProtection="1">
      <alignment horizontal="center" vertical="top"/>
      <protection locked="0"/>
    </xf>
    <xf numFmtId="0" fontId="16" fillId="0" borderId="0" xfId="0" applyFont="1" applyAlignment="1" applyProtection="1">
      <alignment horizontal="center" vertical="top"/>
    </xf>
    <xf numFmtId="0" fontId="15" fillId="0" borderId="0" xfId="0" applyFont="1" applyAlignment="1" applyProtection="1">
      <alignment horizontal="center" vertical="top" wrapText="1"/>
    </xf>
    <xf numFmtId="0" fontId="16" fillId="0" borderId="0" xfId="0" applyFont="1" applyAlignment="1" applyProtection="1">
      <alignment horizontal="center" vertical="top" wrapText="1"/>
    </xf>
    <xf numFmtId="0" fontId="15" fillId="3" borderId="1" xfId="0" applyNumberFormat="1" applyFont="1" applyFill="1" applyBorder="1" applyAlignment="1" applyProtection="1">
      <alignment horizontal="center" vertical="top" wrapText="1"/>
      <protection locked="0"/>
    </xf>
    <xf numFmtId="4" fontId="15" fillId="0" borderId="1" xfId="0" applyNumberFormat="1" applyFont="1" applyFill="1" applyBorder="1" applyAlignment="1" applyProtection="1">
      <alignment horizontal="center" vertical="top" wrapText="1"/>
    </xf>
    <xf numFmtId="0" fontId="15" fillId="5" borderId="1" xfId="0" applyFont="1" applyFill="1" applyBorder="1" applyAlignment="1" applyProtection="1">
      <alignment horizontal="center" vertical="top" wrapText="1"/>
    </xf>
    <xf numFmtId="0" fontId="15" fillId="5" borderId="2" xfId="0" applyFont="1" applyFill="1" applyBorder="1" applyAlignment="1" applyProtection="1">
      <alignment horizontal="center" vertical="top" wrapText="1"/>
    </xf>
    <xf numFmtId="0" fontId="15" fillId="5" borderId="1" xfId="0" applyFont="1" applyFill="1" applyBorder="1" applyAlignment="1" applyProtection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wrapText="1"/>
    </xf>
    <xf numFmtId="0" fontId="19" fillId="0" borderId="0" xfId="0" applyFont="1" applyBorder="1"/>
    <xf numFmtId="0" fontId="0" fillId="0" borderId="0" xfId="0" applyBorder="1"/>
    <xf numFmtId="0" fontId="15" fillId="3" borderId="1" xfId="0" applyFont="1" applyFill="1" applyBorder="1" applyAlignment="1" applyProtection="1">
      <alignment horizontal="center" vertical="top" wrapText="1"/>
    </xf>
    <xf numFmtId="0" fontId="10" fillId="2" borderId="6" xfId="2" applyFont="1" applyFill="1" applyBorder="1" applyAlignment="1">
      <alignment horizontal="left" vertical="center" wrapText="1"/>
    </xf>
    <xf numFmtId="0" fontId="10" fillId="2" borderId="3" xfId="2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wrapText="1"/>
    </xf>
    <xf numFmtId="164" fontId="10" fillId="0" borderId="1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wrapText="1"/>
    </xf>
    <xf numFmtId="0" fontId="9" fillId="0" borderId="0" xfId="2" applyFont="1" applyFill="1" applyBorder="1" applyAlignment="1"/>
    <xf numFmtId="0" fontId="4" fillId="0" borderId="0" xfId="2" applyFont="1" applyFill="1" applyBorder="1" applyAlignment="1"/>
    <xf numFmtId="0" fontId="3" fillId="0" borderId="0" xfId="2" applyFont="1" applyFill="1" applyBorder="1" applyAlignment="1">
      <alignment horizontal="right" vertical="center"/>
    </xf>
    <xf numFmtId="0" fontId="14" fillId="0" borderId="0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right" vertical="center" wrapText="1"/>
    </xf>
    <xf numFmtId="0" fontId="6" fillId="0" borderId="0" xfId="2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/>
    </xf>
    <xf numFmtId="0" fontId="9" fillId="0" borderId="0" xfId="2" applyFont="1" applyFill="1" applyBorder="1" applyAlignment="1">
      <alignment horizontal="center"/>
    </xf>
    <xf numFmtId="0" fontId="10" fillId="2" borderId="1" xfId="2" applyFont="1" applyFill="1" applyBorder="1" applyAlignment="1">
      <alignment horizontal="left" vertical="center" wrapText="1"/>
    </xf>
    <xf numFmtId="4" fontId="15" fillId="0" borderId="1" xfId="0" applyNumberFormat="1" applyFont="1" applyFill="1" applyBorder="1" applyAlignment="1" applyProtection="1">
      <alignment horizontal="center" vertical="center" wrapText="1"/>
    </xf>
    <xf numFmtId="165" fontId="15" fillId="0" borderId="1" xfId="0" applyNumberFormat="1" applyFont="1" applyFill="1" applyBorder="1" applyAlignment="1" applyProtection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2" fontId="18" fillId="0" borderId="4" xfId="0" applyNumberFormat="1" applyFont="1" applyBorder="1" applyAlignment="1">
      <alignment horizontal="center" vertical="center"/>
    </xf>
    <xf numFmtId="2" fontId="18" fillId="0" borderId="5" xfId="0" applyNumberFormat="1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center" vertical="center"/>
    </xf>
    <xf numFmtId="0" fontId="15" fillId="0" borderId="4" xfId="0" applyFont="1" applyFill="1" applyBorder="1" applyAlignment="1" applyProtection="1">
      <alignment horizontal="center" vertical="center" wrapText="1"/>
    </xf>
    <xf numFmtId="0" fontId="15" fillId="0" borderId="5" xfId="0" applyFont="1" applyFill="1" applyBorder="1" applyAlignment="1" applyProtection="1">
      <alignment horizontal="center" vertical="center" wrapText="1"/>
    </xf>
    <xf numFmtId="0" fontId="15" fillId="0" borderId="2" xfId="0" applyFont="1" applyFill="1" applyBorder="1" applyAlignment="1" applyProtection="1">
      <alignment horizontal="center" vertical="center" wrapText="1"/>
    </xf>
    <xf numFmtId="0" fontId="20" fillId="0" borderId="4" xfId="0" applyFont="1" applyFill="1" applyBorder="1" applyAlignment="1" applyProtection="1">
      <alignment horizontal="center" vertical="center" wrapText="1"/>
    </xf>
    <xf numFmtId="0" fontId="20" fillId="0" borderId="5" xfId="0" applyFont="1" applyFill="1" applyBorder="1" applyAlignment="1" applyProtection="1">
      <alignment horizontal="center" vertical="center" wrapText="1"/>
    </xf>
    <xf numFmtId="0" fontId="20" fillId="0" borderId="2" xfId="0" applyFont="1" applyFill="1" applyBorder="1" applyAlignment="1" applyProtection="1">
      <alignment horizontal="center" vertical="center" wrapText="1"/>
    </xf>
    <xf numFmtId="0" fontId="18" fillId="5" borderId="4" xfId="0" applyFont="1" applyFill="1" applyBorder="1" applyAlignment="1">
      <alignment horizontal="center" vertical="top" wrapText="1"/>
    </xf>
    <xf numFmtId="0" fontId="18" fillId="5" borderId="2" xfId="0" applyFont="1" applyFill="1" applyBorder="1" applyAlignment="1">
      <alignment horizontal="center" vertical="top" wrapText="1"/>
    </xf>
    <xf numFmtId="0" fontId="15" fillId="0" borderId="0" xfId="0" applyFont="1" applyAlignment="1" applyProtection="1">
      <alignment horizontal="right" vertical="top"/>
    </xf>
    <xf numFmtId="0" fontId="15" fillId="0" borderId="0" xfId="0" applyFont="1" applyFill="1" applyBorder="1" applyAlignment="1" applyProtection="1">
      <alignment horizontal="right" vertical="top"/>
    </xf>
    <xf numFmtId="0" fontId="17" fillId="4" borderId="0" xfId="0" applyFont="1" applyFill="1" applyAlignment="1" applyProtection="1">
      <alignment horizontal="center" vertical="top"/>
      <protection locked="0"/>
    </xf>
    <xf numFmtId="0" fontId="15" fillId="5" borderId="4" xfId="0" applyFont="1" applyFill="1" applyBorder="1" applyAlignment="1" applyProtection="1">
      <alignment horizontal="center" vertical="top" wrapText="1"/>
    </xf>
    <xf numFmtId="0" fontId="15" fillId="5" borderId="2" xfId="0" applyFont="1" applyFill="1" applyBorder="1" applyAlignment="1" applyProtection="1">
      <alignment horizontal="center" vertical="top" wrapText="1"/>
    </xf>
    <xf numFmtId="0" fontId="15" fillId="5" borderId="8" xfId="0" applyFont="1" applyFill="1" applyBorder="1" applyAlignment="1" applyProtection="1">
      <alignment horizontal="center" vertical="top" wrapText="1"/>
    </xf>
    <xf numFmtId="0" fontId="15" fillId="5" borderId="6" xfId="0" applyFont="1" applyFill="1" applyBorder="1" applyAlignment="1" applyProtection="1">
      <alignment horizontal="center" vertical="top" wrapText="1"/>
    </xf>
    <xf numFmtId="0" fontId="15" fillId="5" borderId="3" xfId="0" applyFont="1" applyFill="1" applyBorder="1" applyAlignment="1" applyProtection="1">
      <alignment horizontal="center" vertical="top" wrapText="1"/>
    </xf>
    <xf numFmtId="0" fontId="15" fillId="5" borderId="1" xfId="0" applyFont="1" applyFill="1" applyBorder="1" applyAlignment="1" applyProtection="1">
      <alignment horizontal="center" vertical="top" wrapText="1"/>
    </xf>
    <xf numFmtId="2" fontId="18" fillId="0" borderId="1" xfId="0" applyNumberFormat="1" applyFont="1" applyBorder="1" applyAlignment="1">
      <alignment horizontal="center"/>
    </xf>
    <xf numFmtId="0" fontId="18" fillId="0" borderId="1" xfId="0" applyFont="1" applyBorder="1" applyAlignment="1">
      <alignment horizontal="center"/>
    </xf>
  </cellXfs>
  <cellStyles count="2">
    <cellStyle name="TableStyleLight1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W19"/>
  <sheetViews>
    <sheetView zoomScale="80" zoomScaleNormal="80" zoomScalePageLayoutView="60" workbookViewId="0">
      <selection activeCell="B12" sqref="B12"/>
    </sheetView>
  </sheetViews>
  <sheetFormatPr defaultRowHeight="14.4"/>
  <cols>
    <col min="1" max="1" width="66.88671875" style="1" customWidth="1"/>
    <col min="2" max="2" width="54.44140625" style="1" customWidth="1"/>
    <col min="3" max="12" width="8.6640625" style="1"/>
    <col min="13" max="13" width="6.5546875" style="1"/>
    <col min="14" max="257" width="8.6640625" style="1"/>
  </cols>
  <sheetData>
    <row r="1" spans="1:13" ht="22.5" customHeight="1">
      <c r="A1" s="35"/>
      <c r="B1" s="36"/>
      <c r="C1" s="36"/>
      <c r="D1" s="36"/>
      <c r="E1" s="36"/>
      <c r="F1" s="36"/>
      <c r="G1" s="37"/>
      <c r="H1" s="38"/>
      <c r="I1" s="38"/>
      <c r="J1" s="38"/>
      <c r="K1" s="38"/>
      <c r="L1" s="38"/>
      <c r="M1" s="38"/>
    </row>
    <row r="2" spans="1:13" ht="38.25" customHeight="1">
      <c r="A2" s="39" t="s">
        <v>12</v>
      </c>
      <c r="B2" s="39"/>
      <c r="C2" s="39"/>
      <c r="D2" s="39"/>
      <c r="E2" s="39"/>
      <c r="F2" s="39"/>
      <c r="G2" s="40"/>
      <c r="H2" s="41"/>
      <c r="I2" s="41"/>
      <c r="J2" s="41"/>
      <c r="K2" s="41"/>
      <c r="L2" s="41"/>
      <c r="M2" s="41"/>
    </row>
    <row r="3" spans="1:13" ht="28.5" customHeight="1">
      <c r="A3" s="42" t="s">
        <v>0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spans="1:13" ht="18" customHeight="1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3" ht="42" customHeight="1">
      <c r="A5" s="3" t="s">
        <v>1</v>
      </c>
      <c r="B5" s="44" t="s">
        <v>32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6" spans="1:13" ht="42" customHeight="1">
      <c r="A6" s="3" t="s">
        <v>2</v>
      </c>
      <c r="B6" s="2" t="s">
        <v>11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1"/>
    </row>
    <row r="7" spans="1:13" ht="42" customHeight="1">
      <c r="A7" s="3" t="s">
        <v>3</v>
      </c>
      <c r="B7" s="32" t="s">
        <v>10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3" ht="42" customHeight="1">
      <c r="A8" s="3" t="s">
        <v>4</v>
      </c>
      <c r="B8" s="33" t="s">
        <v>33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3" ht="42" customHeight="1">
      <c r="A9" s="3" t="s">
        <v>5</v>
      </c>
      <c r="B9" s="32" t="s">
        <v>24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</row>
    <row r="10" spans="1:13" ht="42" customHeight="1">
      <c r="A10" s="3" t="s">
        <v>6</v>
      </c>
      <c r="B10" s="34" t="s">
        <v>34</v>
      </c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</row>
    <row r="11" spans="1:13" ht="2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66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24.7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12"/>
      <c r="M13" s="7"/>
    </row>
    <row r="14" spans="1:13" ht="26.25" customHeight="1">
      <c r="A14" s="7"/>
      <c r="B14" s="7"/>
      <c r="C14" s="7"/>
      <c r="D14" s="7"/>
      <c r="E14" s="13"/>
      <c r="F14" s="13"/>
      <c r="G14" s="13"/>
      <c r="H14" s="13"/>
      <c r="I14" s="7"/>
      <c r="J14" s="11"/>
      <c r="K14" s="11"/>
      <c r="L14" s="5"/>
      <c r="M14" s="11"/>
    </row>
    <row r="15" spans="1:13" ht="25.5" customHeight="1">
      <c r="A15" s="8"/>
      <c r="B15" s="10"/>
      <c r="C15" s="9"/>
      <c r="D15" s="9"/>
      <c r="E15" s="7"/>
      <c r="F15" s="14"/>
      <c r="G15" s="7"/>
      <c r="H15" s="7"/>
      <c r="I15" s="7"/>
      <c r="J15" s="11"/>
      <c r="K15" s="11"/>
      <c r="L15" s="5"/>
      <c r="M15" s="11"/>
    </row>
    <row r="16" spans="1:13" ht="21">
      <c r="A16" s="8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ht="2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ht="2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ht="2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</sheetData>
  <mergeCells count="10">
    <mergeCell ref="A1:M1"/>
    <mergeCell ref="A2:M2"/>
    <mergeCell ref="A3:M3"/>
    <mergeCell ref="A4:M4"/>
    <mergeCell ref="B5:M5"/>
    <mergeCell ref="B6:M6"/>
    <mergeCell ref="B7:M7"/>
    <mergeCell ref="B8:M8"/>
    <mergeCell ref="B9:M9"/>
    <mergeCell ref="B10:M10"/>
  </mergeCells>
  <pageMargins left="0.11811023622047245" right="0.11811023622047245" top="0.15748031496062992" bottom="0.15748031496062992" header="0.51181102362204722" footer="0.51181102362204722"/>
  <pageSetup paperSize="9" scale="65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2"/>
  <sheetViews>
    <sheetView tabSelected="1" workbookViewId="0">
      <selection activeCell="B12" sqref="B12:B14"/>
    </sheetView>
  </sheetViews>
  <sheetFormatPr defaultRowHeight="13.2"/>
  <cols>
    <col min="1" max="1" width="9.109375" customWidth="1"/>
    <col min="2" max="3" width="24" customWidth="1"/>
    <col min="4" max="4" width="21.88671875" customWidth="1"/>
    <col min="5" max="5" width="17.109375" customWidth="1"/>
    <col min="6" max="6" width="17.5546875" customWidth="1"/>
    <col min="7" max="7" width="12.5546875" customWidth="1"/>
    <col min="8" max="8" width="12.6640625" customWidth="1"/>
    <col min="10" max="10" width="13.6640625" customWidth="1"/>
  </cols>
  <sheetData>
    <row r="1" spans="1:10" ht="19.2">
      <c r="A1" s="15"/>
      <c r="B1" s="15"/>
      <c r="C1" s="15"/>
      <c r="D1" s="15"/>
      <c r="E1" s="15"/>
      <c r="F1" s="61" t="s">
        <v>13</v>
      </c>
      <c r="G1" s="61"/>
      <c r="H1" s="16" t="s">
        <v>14</v>
      </c>
    </row>
    <row r="2" spans="1:10" ht="19.2">
      <c r="A2" s="15"/>
      <c r="B2" s="15"/>
      <c r="C2" s="15"/>
      <c r="D2" s="15"/>
      <c r="E2" s="15"/>
      <c r="F2" s="15"/>
      <c r="G2" s="62" t="s">
        <v>15</v>
      </c>
      <c r="H2" s="62"/>
    </row>
    <row r="3" spans="1:10" ht="19.2">
      <c r="A3" s="15"/>
      <c r="B3" s="15"/>
      <c r="C3" s="15"/>
      <c r="D3" s="15"/>
      <c r="E3" s="15"/>
      <c r="F3" s="15"/>
      <c r="G3" s="17"/>
      <c r="H3" s="17"/>
    </row>
    <row r="4" spans="1:10" ht="19.2">
      <c r="A4" s="63" t="s">
        <v>16</v>
      </c>
      <c r="B4" s="63"/>
      <c r="C4" s="63"/>
      <c r="D4" s="63"/>
      <c r="E4" s="63"/>
      <c r="F4" s="63"/>
      <c r="G4" s="63"/>
      <c r="H4" s="63"/>
    </row>
    <row r="5" spans="1:10" ht="19.2">
      <c r="A5" s="18"/>
      <c r="B5" s="18"/>
      <c r="C5" s="18"/>
      <c r="D5" s="18"/>
      <c r="E5" s="18"/>
      <c r="F5" s="18"/>
      <c r="G5" s="19"/>
      <c r="H5" s="19"/>
    </row>
    <row r="6" spans="1:10" ht="19.2">
      <c r="A6" s="64" t="s">
        <v>7</v>
      </c>
      <c r="B6" s="66" t="str">
        <f>IF(A4="Определение ценовой информации, полученной из общедоступных источников","Сведения (информация) об идентичных (однородных) товарах (работах, услугах), полученные из общедоступных источников информации","Сведения (информация) об идентичных (однородных) товарах (работах, услугах), полученные из ЕИС")</f>
        <v>Сведения (информация) об идентичных (однородных) товарах (работах, услугах), полученные из общедоступных источников информации</v>
      </c>
      <c r="C6" s="67"/>
      <c r="D6" s="67"/>
      <c r="E6" s="68"/>
      <c r="F6" s="64" t="s">
        <v>17</v>
      </c>
      <c r="G6" s="69" t="s">
        <v>8</v>
      </c>
      <c r="H6" s="69" t="s">
        <v>18</v>
      </c>
      <c r="I6" s="59" t="s">
        <v>27</v>
      </c>
      <c r="J6" s="59" t="s">
        <v>4</v>
      </c>
    </row>
    <row r="7" spans="1:10" ht="76.8">
      <c r="A7" s="65"/>
      <c r="B7" s="22" t="s">
        <v>9</v>
      </c>
      <c r="C7" s="22" t="s">
        <v>20</v>
      </c>
      <c r="D7" s="22" t="str">
        <f>IF(A4="Определение ценовой информации, полученной из общедоступных источников","наименование общедоступного источника информации","реестровый номер контракта в ЕИС")</f>
        <v>наименование общедоступного источника информации</v>
      </c>
      <c r="E7" s="22" t="s">
        <v>19</v>
      </c>
      <c r="F7" s="65"/>
      <c r="G7" s="69"/>
      <c r="H7" s="69"/>
      <c r="I7" s="60"/>
      <c r="J7" s="60"/>
    </row>
    <row r="8" spans="1:10" ht="19.2">
      <c r="A8" s="23">
        <v>1</v>
      </c>
      <c r="B8" s="22">
        <v>2</v>
      </c>
      <c r="C8" s="22">
        <v>3</v>
      </c>
      <c r="D8" s="22">
        <v>4</v>
      </c>
      <c r="E8" s="22">
        <v>5</v>
      </c>
      <c r="F8" s="22">
        <v>6</v>
      </c>
      <c r="G8" s="22">
        <v>7</v>
      </c>
      <c r="H8" s="24">
        <v>8</v>
      </c>
      <c r="I8" s="25">
        <v>9</v>
      </c>
      <c r="J8" s="25">
        <v>10</v>
      </c>
    </row>
    <row r="9" spans="1:10" ht="19.2">
      <c r="A9" s="53">
        <v>1</v>
      </c>
      <c r="B9" s="56" t="s">
        <v>29</v>
      </c>
      <c r="C9" s="53" t="s">
        <v>25</v>
      </c>
      <c r="D9" s="20" t="s">
        <v>21</v>
      </c>
      <c r="E9" s="29">
        <v>54062</v>
      </c>
      <c r="F9" s="21">
        <f t="shared" ref="F9:F11" si="0">E9</f>
        <v>54062</v>
      </c>
      <c r="G9" s="45">
        <f t="shared" ref="G9" si="1">ROUND(AVERAGE(F9:F11),2)</f>
        <v>54471.33</v>
      </c>
      <c r="H9" s="46">
        <f t="shared" ref="H9" si="2">STDEVA(F9:F11)/G9*100</f>
        <v>0.68417630737138313</v>
      </c>
      <c r="I9" s="47">
        <v>2</v>
      </c>
      <c r="J9" s="50">
        <f t="shared" ref="J9" si="3">G9*I9</f>
        <v>108942.66</v>
      </c>
    </row>
    <row r="10" spans="1:10" ht="19.2">
      <c r="A10" s="54"/>
      <c r="B10" s="57"/>
      <c r="C10" s="54"/>
      <c r="D10" s="20" t="s">
        <v>22</v>
      </c>
      <c r="E10" s="29">
        <v>54561</v>
      </c>
      <c r="F10" s="21">
        <f t="shared" si="0"/>
        <v>54561</v>
      </c>
      <c r="G10" s="45"/>
      <c r="H10" s="46"/>
      <c r="I10" s="48"/>
      <c r="J10" s="51"/>
    </row>
    <row r="11" spans="1:10" ht="19.2">
      <c r="A11" s="55"/>
      <c r="B11" s="58"/>
      <c r="C11" s="55"/>
      <c r="D11" s="20" t="s">
        <v>23</v>
      </c>
      <c r="E11" s="29">
        <v>54791</v>
      </c>
      <c r="F11" s="21">
        <f t="shared" si="0"/>
        <v>54791</v>
      </c>
      <c r="G11" s="45"/>
      <c r="H11" s="46"/>
      <c r="I11" s="49"/>
      <c r="J11" s="52"/>
    </row>
    <row r="12" spans="1:10" ht="19.2">
      <c r="A12" s="53">
        <v>2</v>
      </c>
      <c r="B12" s="56" t="s">
        <v>28</v>
      </c>
      <c r="C12" s="53" t="s">
        <v>25</v>
      </c>
      <c r="D12" s="20" t="s">
        <v>21</v>
      </c>
      <c r="E12" s="29">
        <v>21834</v>
      </c>
      <c r="F12" s="21">
        <f t="shared" ref="F12:F17" si="4">E12</f>
        <v>21834</v>
      </c>
      <c r="G12" s="45">
        <f t="shared" ref="G12" si="5">ROUND(AVERAGE(F12:F14),2)</f>
        <v>21952</v>
      </c>
      <c r="H12" s="46">
        <f t="shared" ref="H12" si="6">STDEVA(F12:F14)/G12*100</f>
        <v>0.84954121109568936</v>
      </c>
      <c r="I12" s="47">
        <v>3</v>
      </c>
      <c r="J12" s="50">
        <f t="shared" ref="J12" si="7">G12*I12</f>
        <v>65856</v>
      </c>
    </row>
    <row r="13" spans="1:10" ht="19.2">
      <c r="A13" s="54"/>
      <c r="B13" s="57"/>
      <c r="C13" s="54"/>
      <c r="D13" s="20" t="s">
        <v>22</v>
      </c>
      <c r="E13" s="29">
        <v>22167</v>
      </c>
      <c r="F13" s="21">
        <f t="shared" si="4"/>
        <v>22167</v>
      </c>
      <c r="G13" s="45"/>
      <c r="H13" s="46"/>
      <c r="I13" s="48"/>
      <c r="J13" s="51"/>
    </row>
    <row r="14" spans="1:10" ht="19.2">
      <c r="A14" s="55"/>
      <c r="B14" s="58"/>
      <c r="C14" s="55"/>
      <c r="D14" s="20" t="s">
        <v>23</v>
      </c>
      <c r="E14" s="29">
        <v>21855</v>
      </c>
      <c r="F14" s="21">
        <f t="shared" si="4"/>
        <v>21855</v>
      </c>
      <c r="G14" s="45"/>
      <c r="H14" s="46"/>
      <c r="I14" s="49"/>
      <c r="J14" s="52"/>
    </row>
    <row r="15" spans="1:10" ht="19.2">
      <c r="A15" s="53">
        <v>3</v>
      </c>
      <c r="B15" s="56" t="s">
        <v>30</v>
      </c>
      <c r="C15" s="53" t="s">
        <v>25</v>
      </c>
      <c r="D15" s="20" t="s">
        <v>21</v>
      </c>
      <c r="E15" s="29">
        <v>9184</v>
      </c>
      <c r="F15" s="21">
        <f t="shared" si="4"/>
        <v>9184</v>
      </c>
      <c r="G15" s="45">
        <f t="shared" ref="G15" si="8">ROUND(AVERAGE(F15:F17),2)</f>
        <v>9267.67</v>
      </c>
      <c r="H15" s="46">
        <f t="shared" ref="H15" si="9">STDEVA(F15:F17)/G15*100</f>
        <v>0.78184898591483964</v>
      </c>
      <c r="I15" s="47">
        <v>1</v>
      </c>
      <c r="J15" s="50">
        <f t="shared" ref="J15" si="10">G15*I15</f>
        <v>9267.67</v>
      </c>
    </row>
    <row r="16" spans="1:10" ht="19.2">
      <c r="A16" s="54"/>
      <c r="B16" s="57"/>
      <c r="C16" s="54"/>
      <c r="D16" s="20" t="s">
        <v>22</v>
      </c>
      <c r="E16" s="29">
        <v>9310</v>
      </c>
      <c r="F16" s="21">
        <f t="shared" si="4"/>
        <v>9310</v>
      </c>
      <c r="G16" s="45"/>
      <c r="H16" s="46"/>
      <c r="I16" s="48"/>
      <c r="J16" s="51"/>
    </row>
    <row r="17" spans="1:10" ht="19.2">
      <c r="A17" s="55"/>
      <c r="B17" s="58"/>
      <c r="C17" s="55"/>
      <c r="D17" s="20" t="s">
        <v>23</v>
      </c>
      <c r="E17" s="29">
        <v>9309</v>
      </c>
      <c r="F17" s="21">
        <f t="shared" si="4"/>
        <v>9309</v>
      </c>
      <c r="G17" s="45"/>
      <c r="H17" s="46"/>
      <c r="I17" s="49"/>
      <c r="J17" s="52"/>
    </row>
    <row r="18" spans="1:10" ht="19.2">
      <c r="A18" s="53">
        <v>4</v>
      </c>
      <c r="B18" s="56" t="s">
        <v>31</v>
      </c>
      <c r="C18" s="53" t="s">
        <v>25</v>
      </c>
      <c r="D18" s="20" t="s">
        <v>21</v>
      </c>
      <c r="E18" s="29">
        <v>19910</v>
      </c>
      <c r="F18" s="21">
        <f t="shared" ref="F18:F20" si="11">E18</f>
        <v>19910</v>
      </c>
      <c r="G18" s="45">
        <f t="shared" ref="G18" si="12">ROUND(AVERAGE(F18:F20),2)</f>
        <v>19974.669999999998</v>
      </c>
      <c r="H18" s="46">
        <f t="shared" ref="H18" si="13">STDEVA(F18:F20)/G18*100</f>
        <v>0.28077195478982075</v>
      </c>
      <c r="I18" s="47">
        <v>1</v>
      </c>
      <c r="J18" s="50">
        <f t="shared" ref="J18" si="14">G18*I18</f>
        <v>19974.669999999998</v>
      </c>
    </row>
    <row r="19" spans="1:10" ht="19.2">
      <c r="A19" s="54"/>
      <c r="B19" s="57"/>
      <c r="C19" s="54"/>
      <c r="D19" s="20" t="s">
        <v>22</v>
      </c>
      <c r="E19" s="29">
        <v>20004</v>
      </c>
      <c r="F19" s="21">
        <f t="shared" si="11"/>
        <v>20004</v>
      </c>
      <c r="G19" s="45"/>
      <c r="H19" s="46"/>
      <c r="I19" s="48"/>
      <c r="J19" s="51"/>
    </row>
    <row r="20" spans="1:10" ht="19.2">
      <c r="A20" s="55"/>
      <c r="B20" s="58"/>
      <c r="C20" s="55"/>
      <c r="D20" s="20" t="s">
        <v>23</v>
      </c>
      <c r="E20" s="29">
        <v>20010</v>
      </c>
      <c r="F20" s="21">
        <f t="shared" si="11"/>
        <v>20010</v>
      </c>
      <c r="G20" s="45"/>
      <c r="H20" s="46"/>
      <c r="I20" s="49"/>
      <c r="J20" s="52"/>
    </row>
    <row r="21" spans="1:10">
      <c r="A21" s="26"/>
      <c r="B21" s="27"/>
      <c r="C21" s="27"/>
      <c r="D21" s="27"/>
      <c r="I21" s="71" t="s">
        <v>26</v>
      </c>
      <c r="J21" s="70">
        <f>SUM(J9:J20)</f>
        <v>204041</v>
      </c>
    </row>
    <row r="22" spans="1:10">
      <c r="A22" s="28"/>
      <c r="B22" s="28"/>
      <c r="C22" s="28"/>
      <c r="D22" s="28"/>
      <c r="I22" s="71"/>
      <c r="J22" s="71"/>
    </row>
  </sheetData>
  <autoFilter ref="A8:J22">
    <filterColumn colId="3"/>
  </autoFilter>
  <mergeCells count="40">
    <mergeCell ref="J21:J22"/>
    <mergeCell ref="I21:I22"/>
    <mergeCell ref="H9:H11"/>
    <mergeCell ref="G9:G11"/>
    <mergeCell ref="A18:A20"/>
    <mergeCell ref="B18:B20"/>
    <mergeCell ref="C18:C20"/>
    <mergeCell ref="G18:G20"/>
    <mergeCell ref="H18:H20"/>
    <mergeCell ref="I18:I20"/>
    <mergeCell ref="J18:J20"/>
    <mergeCell ref="B9:B11"/>
    <mergeCell ref="A9:A11"/>
    <mergeCell ref="A12:A14"/>
    <mergeCell ref="B12:B14"/>
    <mergeCell ref="C12:C14"/>
    <mergeCell ref="J6:J7"/>
    <mergeCell ref="I9:I11"/>
    <mergeCell ref="F1:G1"/>
    <mergeCell ref="G2:H2"/>
    <mergeCell ref="A4:H4"/>
    <mergeCell ref="A6:A7"/>
    <mergeCell ref="B6:E6"/>
    <mergeCell ref="F6:F7"/>
    <mergeCell ref="G6:G7"/>
    <mergeCell ref="H6:H7"/>
    <mergeCell ref="J9:J11"/>
    <mergeCell ref="I6:I7"/>
    <mergeCell ref="C9:C11"/>
    <mergeCell ref="G12:G14"/>
    <mergeCell ref="H12:H14"/>
    <mergeCell ref="I12:I14"/>
    <mergeCell ref="J12:J14"/>
    <mergeCell ref="A15:A17"/>
    <mergeCell ref="B15:B17"/>
    <mergeCell ref="C15:C17"/>
    <mergeCell ref="G15:G17"/>
    <mergeCell ref="H15:H17"/>
    <mergeCell ref="I15:I17"/>
    <mergeCell ref="J15:J17"/>
  </mergeCells>
  <pageMargins left="0.18" right="0.24" top="0.25" bottom="0.28999999999999998" header="0.16" footer="0.17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№2</vt:lpstr>
      <vt:lpstr>Приложение 2.3.</vt:lpstr>
      <vt:lpstr>Print_Area_1</vt:lpstr>
      <vt:lpstr>'Приложение №2'!Область_печати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User</cp:lastModifiedBy>
  <cp:revision>0</cp:revision>
  <cp:lastPrinted>2021-06-17T06:17:46Z</cp:lastPrinted>
  <dcterms:created xsi:type="dcterms:W3CDTF">2015-07-10T13:15:19Z</dcterms:created>
  <dcterms:modified xsi:type="dcterms:W3CDTF">2021-09-13T14:07:39Z</dcterms:modified>
</cp:coreProperties>
</file>