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7256" windowHeight="5772" tabRatio="919"/>
  </bookViews>
  <sheets>
    <sheet name="Расчет НМЦК" sheetId="1" r:id="rId1"/>
  </sheets>
  <externalReferences>
    <externalReference r:id="rId2"/>
  </externalReferences>
  <definedNames>
    <definedName name="Десятки">'[1]служебный раздел'!$D$2:$D$10</definedName>
    <definedName name="Единицы">'[1]служебный раздел'!$B$2:$B$22</definedName>
    <definedName name="ЕдиницыТ">'[1]служебный раздел'!$C$2:$C$22</definedName>
    <definedName name="_xlnm.Print_Area" localSheetId="0">'Расчет НМЦК'!$A$1:$J$40</definedName>
    <definedName name="Сотни">'[1]служебный раздел'!$E$2:$E$11</definedName>
  </definedNames>
  <calcPr calcId="162913"/>
</workbook>
</file>

<file path=xl/calcChain.xml><?xml version="1.0" encoding="utf-8"?>
<calcChain xmlns="http://schemas.openxmlformats.org/spreadsheetml/2006/main">
  <c r="D15" i="1" l="1"/>
  <c r="D16" i="1"/>
  <c r="D17" i="1"/>
  <c r="D12" i="1"/>
  <c r="D13" i="1"/>
  <c r="D14" i="1"/>
  <c r="F9" i="1"/>
  <c r="F12" i="1"/>
  <c r="I12" i="1" s="1"/>
  <c r="F15" i="1"/>
  <c r="I15" i="1" s="1"/>
  <c r="F18" i="1"/>
  <c r="I18" i="1" s="1"/>
  <c r="F21" i="1"/>
  <c r="I21" i="1" s="1"/>
  <c r="F24" i="1"/>
  <c r="I24" i="1" s="1"/>
  <c r="F27" i="1"/>
  <c r="I27" i="1" s="1"/>
  <c r="F30" i="1"/>
  <c r="I30" i="1" s="1"/>
  <c r="G30" i="1" l="1"/>
  <c r="G27" i="1"/>
  <c r="G24" i="1"/>
  <c r="G21" i="1"/>
  <c r="G18" i="1"/>
  <c r="G15" i="1"/>
  <c r="G12" i="1"/>
  <c r="G9" i="1"/>
  <c r="I9" i="1" l="1"/>
  <c r="I33" i="1" s="1"/>
</calcChain>
</file>

<file path=xl/sharedStrings.xml><?xml version="1.0" encoding="utf-8"?>
<sst xmlns="http://schemas.openxmlformats.org/spreadsheetml/2006/main" count="54" uniqueCount="32">
  <si>
    <t>№ п/п</t>
  </si>
  <si>
    <t>Наименование товара (работы, услуги)</t>
  </si>
  <si>
    <t>Цена за единицу товара (работы, услуги), руб.</t>
  </si>
  <si>
    <t>Средняя цена за единицу товара (работы, услуги), руб.</t>
  </si>
  <si>
    <t>коэффициент вариации, %</t>
  </si>
  <si>
    <t>Расчет начальной (максимальной) цены контракта</t>
  </si>
  <si>
    <t xml:space="preserve">наименование источника ценовой информации </t>
  </si>
  <si>
    <t>Количество товаров, услуг</t>
  </si>
  <si>
    <t>Единица измерения</t>
  </si>
  <si>
    <t>ИТОГО</t>
  </si>
  <si>
    <t>шт.</t>
  </si>
  <si>
    <t>Сведения (информация) об идентичных (однородных) товарах (работах, услугах), полученные от поставщиков (подрядчиков, исполнителей)</t>
  </si>
  <si>
    <r>
      <t xml:space="preserve">НМЦК, руб. </t>
    </r>
    <r>
      <rPr>
        <sz val="9"/>
        <color theme="1"/>
        <rFont val="Segoe UI Light"/>
        <family val="2"/>
        <charset val="204"/>
      </rPr>
      <t xml:space="preserve">(столбец 6 Х столбец8) </t>
    </r>
  </si>
  <si>
    <t>Исполнитель: зам. директора по АХР</t>
  </si>
  <si>
    <t xml:space="preserve">                         ______________________________</t>
  </si>
  <si>
    <t>В.А. Леонтьев</t>
  </si>
  <si>
    <t xml:space="preserve">                                             (должность)</t>
  </si>
  <si>
    <t xml:space="preserve">                                            (подпись)</t>
  </si>
  <si>
    <t xml:space="preserve">                       (расшифровка подписи)</t>
  </si>
  <si>
    <t>Контакный телефон: 255-26-26</t>
  </si>
  <si>
    <t>по закупке "Поставка оборудования для видеоконференций по проекту "Базовые школы РАН"</t>
  </si>
  <si>
    <t>КП № 1  Вх. № 80 от 22.11.2021 г.</t>
  </si>
  <si>
    <t>КП № 2  Вх. № 81 от 22.11.2021 г.</t>
  </si>
  <si>
    <t>КП № 3  Вх. № 82 от 22.11.2021 г.</t>
  </si>
  <si>
    <t>ВКС Panasonic KX-VC1000</t>
  </si>
  <si>
    <t>Камера Panasonic GP-VD131</t>
  </si>
  <si>
    <t>Полка под камеру из ЛДСП</t>
  </si>
  <si>
    <t>Усилитель мощности класса D, 2х250
Вт/4 Ом, 2х130 Вт/8 Ом, 1х500 Вт/8 Ом
Audac EPA252</t>
  </si>
  <si>
    <t>5,25'' двухполосная встраиваемая
акустическая система 30 Вт – 8 Ом, 24
Вт – 100 В Audac CIRA524/W</t>
  </si>
  <si>
    <t xml:space="preserve">Шкаф настенный 19-дюймовый (19"),
Hyperline TWB-FC-1266-GP-RAL9004,
цвет черный (RAL 9004) + Hyperline
TAL3-2U-300-RAL9005 Полка угловая с
перфорацией 19", 2U, цвет черный +
Hyperline SHE19-8SH-S-IEC
</t>
  </si>
  <si>
    <t>Микшерный пульт BEHRINGER 1202FX</t>
  </si>
  <si>
    <t>SHURE BLX288E/SM58 M17
двухканальная радиосистема с двумя
ручными передатчиками SM58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</si>
</sst>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Segoe UI Light"/>
      <family val="2"/>
      <charset val="204"/>
    </font>
    <font>
      <sz val="11"/>
      <color theme="1"/>
      <name val="Segoe UI Light"/>
      <family val="2"/>
      <charset val="204"/>
    </font>
    <font>
      <b/>
      <sz val="12"/>
      <color theme="1"/>
      <name val="Segoe UI Light"/>
      <family val="2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Segoe UI Light"/>
      <family val="2"/>
      <charset val="204"/>
    </font>
    <font>
      <sz val="9"/>
      <color theme="1"/>
      <name val="Segoe UI Light"/>
      <family val="2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2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54">
    <xf numFmtId="0" fontId="0" fillId="0" borderId="0" xfId="0"/>
    <xf numFmtId="0" fontId="1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2" fontId="6" fillId="4" borderId="1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top"/>
    </xf>
    <xf numFmtId="49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2" applyNumberFormat="1" applyFont="1" applyBorder="1" applyAlignment="1" applyProtection="1">
      <alignment horizontal="center" vertical="top" wrapText="1"/>
      <protection locked="0"/>
    </xf>
    <xf numFmtId="0" fontId="12" fillId="0" borderId="0" xfId="2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3" xfId="0" applyNumberFormat="1" applyFont="1" applyFill="1" applyBorder="1" applyAlignment="1" applyProtection="1">
      <alignment horizontal="center" vertical="center" wrapText="1"/>
    </xf>
    <xf numFmtId="2" fontId="11" fillId="3" borderId="7" xfId="0" applyNumberFormat="1" applyFont="1" applyFill="1" applyBorder="1" applyAlignment="1" applyProtection="1">
      <alignment horizontal="center" vertical="center" wrapText="1"/>
    </xf>
    <xf numFmtId="2" fontId="11" fillId="3" borderId="2" xfId="0" applyNumberFormat="1" applyFont="1" applyFill="1" applyBorder="1" applyAlignment="1" applyProtection="1">
      <alignment horizontal="center" vertical="center" wrapText="1"/>
    </xf>
    <xf numFmtId="164" fontId="11" fillId="3" borderId="3" xfId="0" applyNumberFormat="1" applyFont="1" applyFill="1" applyBorder="1" applyAlignment="1" applyProtection="1">
      <alignment horizontal="center" vertical="center" wrapText="1"/>
    </xf>
    <xf numFmtId="164" fontId="11" fillId="3" borderId="7" xfId="0" applyNumberFormat="1" applyFont="1" applyFill="1" applyBorder="1" applyAlignment="1" applyProtection="1">
      <alignment horizontal="center" vertical="center" wrapText="1"/>
    </xf>
    <xf numFmtId="164" fontId="11" fillId="3" borderId="2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/>
    </xf>
  </cellXfs>
  <cellStyles count="3">
    <cellStyle name="Excel Built-in Normal" xfId="2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0;&#1086;&#1085;&#1090;&#1088;&#1072;&#1082;&#1090;&#1099;%20&#1085;&#1072;%202020&#1075;/&#1061;&#1086;&#1079;&#1090;&#1086;&#1074;&#1072;&#1088;&#1099;/&#1053;&#1052;&#1062;&#1050;_&#1072;&#1074;&#1090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снование НМЦК"/>
      <sheetName val="Приложение №2.1_свод"/>
      <sheetName val="Приложение №2.2_запрос ППИ"/>
      <sheetName val="Запрос в ЕИС"/>
      <sheetName val="Приложение №2.3_ЕРК"/>
      <sheetName val="Приложение №2.4_ОИИ"/>
      <sheetName val="служебный раздел"/>
      <sheetName val="Инструкция по заполнению"/>
    </sheetNames>
    <sheetDataSet>
      <sheetData sheetId="0">
        <row r="8">
          <cell r="B8">
            <v>6233.0599999999995</v>
          </cell>
        </row>
      </sheetData>
      <sheetData sheetId="1"/>
      <sheetData sheetId="2">
        <row r="19">
          <cell r="A19">
            <v>1</v>
          </cell>
        </row>
      </sheetData>
      <sheetData sheetId="3">
        <row r="19">
          <cell r="A19">
            <v>1</v>
          </cell>
        </row>
      </sheetData>
      <sheetData sheetId="4">
        <row r="16">
          <cell r="A16">
            <v>1</v>
          </cell>
        </row>
      </sheetData>
      <sheetData sheetId="5">
        <row r="16">
          <cell r="A16">
            <v>1</v>
          </cell>
        </row>
      </sheetData>
      <sheetData sheetId="6">
        <row r="1">
          <cell r="I1">
            <v>6233.0599999999995</v>
          </cell>
        </row>
        <row r="2">
          <cell r="B2">
            <v>0</v>
          </cell>
          <cell r="C2">
            <v>0</v>
          </cell>
          <cell r="D2" t="str">
            <v>десять</v>
          </cell>
          <cell r="E2">
            <v>0</v>
          </cell>
        </row>
        <row r="3">
          <cell r="B3" t="str">
            <v>один</v>
          </cell>
          <cell r="C3" t="str">
            <v>одна</v>
          </cell>
          <cell r="D3" t="str">
            <v>двадцать</v>
          </cell>
          <cell r="E3" t="str">
            <v>сто</v>
          </cell>
        </row>
        <row r="4">
          <cell r="B4" t="str">
            <v>два</v>
          </cell>
          <cell r="C4" t="str">
            <v>две</v>
          </cell>
          <cell r="D4" t="str">
            <v>тридцать</v>
          </cell>
          <cell r="E4" t="str">
            <v>двести</v>
          </cell>
        </row>
        <row r="5">
          <cell r="B5" t="str">
            <v>три</v>
          </cell>
          <cell r="C5" t="str">
            <v>три</v>
          </cell>
          <cell r="D5" t="str">
            <v>сорок</v>
          </cell>
          <cell r="E5" t="str">
            <v>триста</v>
          </cell>
        </row>
        <row r="6">
          <cell r="B6" t="str">
            <v>четыре</v>
          </cell>
          <cell r="C6" t="str">
            <v>четыре</v>
          </cell>
          <cell r="D6" t="str">
            <v>пятьдесят</v>
          </cell>
          <cell r="E6" t="str">
            <v>четыреста</v>
          </cell>
        </row>
        <row r="7">
          <cell r="B7" t="str">
            <v>пять</v>
          </cell>
          <cell r="C7" t="str">
            <v>пять</v>
          </cell>
          <cell r="D7" t="str">
            <v>шестьдесят</v>
          </cell>
          <cell r="E7" t="str">
            <v>пятьсот</v>
          </cell>
        </row>
        <row r="8">
          <cell r="B8" t="str">
            <v>шесть</v>
          </cell>
          <cell r="C8" t="str">
            <v>шесть</v>
          </cell>
          <cell r="D8" t="str">
            <v>семьдесят</v>
          </cell>
          <cell r="E8" t="str">
            <v>шестьсот</v>
          </cell>
        </row>
        <row r="9">
          <cell r="B9" t="str">
            <v>семь</v>
          </cell>
          <cell r="C9" t="str">
            <v>семь</v>
          </cell>
          <cell r="D9" t="str">
            <v>восемьдесят</v>
          </cell>
          <cell r="E9" t="str">
            <v>семьсот</v>
          </cell>
        </row>
        <row r="10">
          <cell r="B10" t="str">
            <v>восемь</v>
          </cell>
          <cell r="C10" t="str">
            <v>восемь</v>
          </cell>
          <cell r="D10" t="str">
            <v>девяносто</v>
          </cell>
          <cell r="E10" t="str">
            <v>восемьсот</v>
          </cell>
        </row>
        <row r="11">
          <cell r="B11" t="str">
            <v>девять</v>
          </cell>
          <cell r="C11" t="str">
            <v>девять</v>
          </cell>
          <cell r="E11" t="str">
            <v>девятьсот</v>
          </cell>
        </row>
        <row r="12">
          <cell r="B12" t="str">
            <v>десять</v>
          </cell>
          <cell r="C12" t="str">
            <v>десять</v>
          </cell>
        </row>
        <row r="13">
          <cell r="B13" t="str">
            <v>одиннадцать</v>
          </cell>
          <cell r="C13" t="str">
            <v>одиннадцать</v>
          </cell>
        </row>
        <row r="14">
          <cell r="B14" t="str">
            <v>двенадцать</v>
          </cell>
          <cell r="C14" t="str">
            <v>двенадцать</v>
          </cell>
        </row>
        <row r="15">
          <cell r="B15" t="str">
            <v>тринадцать</v>
          </cell>
          <cell r="C15" t="str">
            <v>тринадцать</v>
          </cell>
        </row>
        <row r="16">
          <cell r="B16" t="str">
            <v>четырнадцать</v>
          </cell>
          <cell r="C16" t="str">
            <v>четырнадцать</v>
          </cell>
        </row>
        <row r="17">
          <cell r="B17" t="str">
            <v>пятнадцать</v>
          </cell>
          <cell r="C17" t="str">
            <v>пятнадцать</v>
          </cell>
        </row>
        <row r="18">
          <cell r="B18" t="str">
            <v>шестнадцать</v>
          </cell>
          <cell r="C18" t="str">
            <v>шестнадцать</v>
          </cell>
        </row>
        <row r="19">
          <cell r="B19" t="str">
            <v>семнадцать</v>
          </cell>
          <cell r="C19" t="str">
            <v>семнадцать</v>
          </cell>
        </row>
        <row r="20">
          <cell r="B20" t="str">
            <v>восемнадцать</v>
          </cell>
          <cell r="C20" t="str">
            <v>восемнадцать</v>
          </cell>
        </row>
        <row r="21">
          <cell r="B21" t="str">
            <v>девятнадцать</v>
          </cell>
          <cell r="C21" t="str">
            <v>девятнадцать</v>
          </cell>
        </row>
        <row r="22">
          <cell r="B22" t="str">
            <v>двадцать</v>
          </cell>
          <cell r="C22" t="str">
            <v>двадцать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9"/>
  <sheetViews>
    <sheetView tabSelected="1" zoomScale="80" zoomScaleNormal="80" zoomScaleSheetLayoutView="90" workbookViewId="0">
      <selection activeCell="D9" sqref="D9:E32"/>
    </sheetView>
  </sheetViews>
  <sheetFormatPr defaultColWidth="9.109375" defaultRowHeight="19.2" x14ac:dyDescent="0.3"/>
  <cols>
    <col min="1" max="1" width="6.44140625" style="1" customWidth="1"/>
    <col min="2" max="2" width="52.21875" style="1" customWidth="1"/>
    <col min="3" max="3" width="18.88671875" style="1" customWidth="1"/>
    <col min="4" max="4" width="38.109375" style="1" customWidth="1"/>
    <col min="5" max="5" width="18.109375" style="1" customWidth="1"/>
    <col min="6" max="6" width="20.33203125" style="2" customWidth="1"/>
    <col min="7" max="7" width="16" style="2" customWidth="1"/>
    <col min="8" max="8" width="20.33203125" style="2" customWidth="1"/>
    <col min="9" max="9" width="20.109375" style="2" customWidth="1"/>
    <col min="10" max="16384" width="9.109375" style="2"/>
  </cols>
  <sheetData>
    <row r="2" spans="1:9" ht="15.6" customHeight="1" x14ac:dyDescent="0.3"/>
    <row r="3" spans="1:9" ht="19.95" customHeight="1" x14ac:dyDescent="0.3">
      <c r="A3" s="46" t="s">
        <v>5</v>
      </c>
      <c r="B3" s="46"/>
      <c r="C3" s="46"/>
      <c r="D3" s="46"/>
      <c r="E3" s="46"/>
    </row>
    <row r="4" spans="1:9" ht="19.95" customHeight="1" x14ac:dyDescent="0.3">
      <c r="A4" s="13"/>
      <c r="B4" s="52" t="s">
        <v>20</v>
      </c>
      <c r="C4" s="53"/>
      <c r="D4" s="53"/>
      <c r="E4" s="53"/>
      <c r="F4" s="53"/>
      <c r="G4" s="53"/>
      <c r="H4" s="53"/>
    </row>
    <row r="5" spans="1:9" s="4" customFormat="1" ht="36.75" customHeight="1" x14ac:dyDescent="0.3">
      <c r="A5" s="3"/>
      <c r="B5" s="3"/>
      <c r="D5" s="3"/>
      <c r="E5" s="3"/>
    </row>
    <row r="6" spans="1:9" s="4" customFormat="1" ht="36.75" customHeight="1" x14ac:dyDescent="0.3">
      <c r="A6" s="47" t="s">
        <v>0</v>
      </c>
      <c r="B6" s="49" t="s">
        <v>11</v>
      </c>
      <c r="C6" s="50"/>
      <c r="D6" s="50"/>
      <c r="E6" s="51"/>
      <c r="F6" s="43" t="s">
        <v>3</v>
      </c>
      <c r="G6" s="43" t="s">
        <v>4</v>
      </c>
      <c r="H6" s="45" t="s">
        <v>7</v>
      </c>
      <c r="I6" s="42" t="s">
        <v>12</v>
      </c>
    </row>
    <row r="7" spans="1:9" s="4" customFormat="1" ht="57.6" x14ac:dyDescent="0.3">
      <c r="A7" s="48"/>
      <c r="B7" s="5" t="s">
        <v>1</v>
      </c>
      <c r="C7" s="5" t="s">
        <v>8</v>
      </c>
      <c r="D7" s="12" t="s">
        <v>6</v>
      </c>
      <c r="E7" s="12" t="s">
        <v>2</v>
      </c>
      <c r="F7" s="44"/>
      <c r="G7" s="44"/>
      <c r="H7" s="45"/>
      <c r="I7" s="42"/>
    </row>
    <row r="8" spans="1:9" s="4" customFormat="1" x14ac:dyDescent="0.3">
      <c r="A8" s="6">
        <v>1</v>
      </c>
      <c r="B8" s="7">
        <v>2</v>
      </c>
      <c r="C8" s="7">
        <v>3</v>
      </c>
      <c r="D8" s="7">
        <v>4</v>
      </c>
      <c r="E8" s="7">
        <v>5</v>
      </c>
      <c r="F8" s="9">
        <v>6</v>
      </c>
      <c r="G8" s="9">
        <v>7</v>
      </c>
      <c r="H8" s="8">
        <v>8</v>
      </c>
      <c r="I8" s="9">
        <v>9</v>
      </c>
    </row>
    <row r="9" spans="1:9" s="4" customFormat="1" ht="25.05" customHeight="1" x14ac:dyDescent="0.3">
      <c r="A9" s="28">
        <v>1</v>
      </c>
      <c r="B9" s="31" t="s">
        <v>24</v>
      </c>
      <c r="C9" s="31" t="s">
        <v>10</v>
      </c>
      <c r="D9" s="14" t="s">
        <v>21</v>
      </c>
      <c r="E9" s="16">
        <v>94791</v>
      </c>
      <c r="F9" s="36">
        <f>ROUND(AVERAGE(E9,E10,E11),2)</f>
        <v>95748</v>
      </c>
      <c r="G9" s="39">
        <f>STDEVA(E9,E10,E11)/F9*100</f>
        <v>1.9079084675561333</v>
      </c>
      <c r="H9" s="22">
        <v>1</v>
      </c>
      <c r="I9" s="25">
        <f>H9*F9</f>
        <v>95748</v>
      </c>
    </row>
    <row r="10" spans="1:9" s="4" customFormat="1" ht="25.05" customHeight="1" x14ac:dyDescent="0.3">
      <c r="A10" s="29"/>
      <c r="B10" s="32"/>
      <c r="C10" s="34"/>
      <c r="D10" s="14" t="s">
        <v>22</v>
      </c>
      <c r="E10" s="16">
        <v>94598.54</v>
      </c>
      <c r="F10" s="37"/>
      <c r="G10" s="40"/>
      <c r="H10" s="23"/>
      <c r="I10" s="26"/>
    </row>
    <row r="11" spans="1:9" s="4" customFormat="1" ht="25.05" customHeight="1" x14ac:dyDescent="0.3">
      <c r="A11" s="30"/>
      <c r="B11" s="33"/>
      <c r="C11" s="35"/>
      <c r="D11" s="14" t="s">
        <v>23</v>
      </c>
      <c r="E11" s="15">
        <v>97854.46</v>
      </c>
      <c r="F11" s="38"/>
      <c r="G11" s="41"/>
      <c r="H11" s="24"/>
      <c r="I11" s="27"/>
    </row>
    <row r="12" spans="1:9" s="4" customFormat="1" ht="25.05" customHeight="1" x14ac:dyDescent="0.3">
      <c r="A12" s="28">
        <v>2</v>
      </c>
      <c r="B12" s="31" t="s">
        <v>25</v>
      </c>
      <c r="C12" s="31" t="s">
        <v>10</v>
      </c>
      <c r="D12" s="14" t="str">
        <f t="shared" ref="D12:D14" si="0">D9</f>
        <v>КП № 1  Вх. № 80 от 22.11.2021 г.</v>
      </c>
      <c r="E12" s="16">
        <v>65903</v>
      </c>
      <c r="F12" s="36">
        <f>ROUND(AVERAGE(E12,E13,E14),2)</f>
        <v>65250</v>
      </c>
      <c r="G12" s="39">
        <f>STDEVA(E12,E13,E14)/F12*100</f>
        <v>1.1143098361520596</v>
      </c>
      <c r="H12" s="22">
        <v>2</v>
      </c>
      <c r="I12" s="25">
        <f>H12*F12</f>
        <v>130500</v>
      </c>
    </row>
    <row r="13" spans="1:9" s="4" customFormat="1" ht="25.05" customHeight="1" x14ac:dyDescent="0.3">
      <c r="A13" s="29"/>
      <c r="B13" s="32"/>
      <c r="C13" s="34"/>
      <c r="D13" s="14" t="str">
        <f t="shared" si="0"/>
        <v>КП № 2  Вх. № 81 от 22.11.2021 г.</v>
      </c>
      <c r="E13" s="16">
        <v>64466.5</v>
      </c>
      <c r="F13" s="37"/>
      <c r="G13" s="40"/>
      <c r="H13" s="23"/>
      <c r="I13" s="26"/>
    </row>
    <row r="14" spans="1:9" ht="25.05" customHeight="1" x14ac:dyDescent="0.3">
      <c r="A14" s="30"/>
      <c r="B14" s="33"/>
      <c r="C14" s="35"/>
      <c r="D14" s="14" t="str">
        <f t="shared" si="0"/>
        <v>КП № 3  Вх. № 82 от 22.11.2021 г.</v>
      </c>
      <c r="E14" s="15">
        <v>65380.5</v>
      </c>
      <c r="F14" s="38"/>
      <c r="G14" s="41"/>
      <c r="H14" s="24"/>
      <c r="I14" s="27"/>
    </row>
    <row r="15" spans="1:9" ht="25.05" customHeight="1" x14ac:dyDescent="0.3">
      <c r="A15" s="28">
        <v>3</v>
      </c>
      <c r="B15" s="31" t="s">
        <v>26</v>
      </c>
      <c r="C15" s="31" t="s">
        <v>10</v>
      </c>
      <c r="D15" s="14" t="str">
        <f t="shared" ref="D15:D17" si="1">D9</f>
        <v>КП № 1  Вх. № 80 от 22.11.2021 г.</v>
      </c>
      <c r="E15" s="16">
        <v>3952</v>
      </c>
      <c r="F15" s="36">
        <f>ROUND(AVERAGE(E15,E16,E17),2)</f>
        <v>3625</v>
      </c>
      <c r="G15" s="39">
        <f>STDEVA(E15,E16,E17)/F15*100</f>
        <v>8.4765242018524187</v>
      </c>
      <c r="H15" s="22">
        <v>2</v>
      </c>
      <c r="I15" s="25">
        <f>H15*F15</f>
        <v>7250</v>
      </c>
    </row>
    <row r="16" spans="1:9" ht="25.05" customHeight="1" x14ac:dyDescent="0.3">
      <c r="A16" s="29"/>
      <c r="B16" s="32"/>
      <c r="C16" s="34"/>
      <c r="D16" s="14" t="str">
        <f t="shared" si="1"/>
        <v>КП № 2  Вх. № 81 от 22.11.2021 г.</v>
      </c>
      <c r="E16" s="16">
        <v>3580.75</v>
      </c>
      <c r="F16" s="37"/>
      <c r="G16" s="40"/>
      <c r="H16" s="23"/>
      <c r="I16" s="26"/>
    </row>
    <row r="17" spans="1:9" ht="25.05" customHeight="1" x14ac:dyDescent="0.3">
      <c r="A17" s="30"/>
      <c r="B17" s="33"/>
      <c r="C17" s="35"/>
      <c r="D17" s="14" t="str">
        <f t="shared" si="1"/>
        <v>КП № 3  Вх. № 82 от 22.11.2021 г.</v>
      </c>
      <c r="E17" s="15">
        <v>3342.25</v>
      </c>
      <c r="F17" s="38"/>
      <c r="G17" s="41"/>
      <c r="H17" s="24"/>
      <c r="I17" s="27"/>
    </row>
    <row r="18" spans="1:9" ht="25.05" customHeight="1" x14ac:dyDescent="0.3">
      <c r="A18" s="28">
        <v>4</v>
      </c>
      <c r="B18" s="31" t="s">
        <v>27</v>
      </c>
      <c r="C18" s="31" t="s">
        <v>10</v>
      </c>
      <c r="D18" s="14" t="s">
        <v>21</v>
      </c>
      <c r="E18" s="16">
        <v>50876</v>
      </c>
      <c r="F18" s="36">
        <f>ROUND(AVERAGE(E18,E19,E20),2)</f>
        <v>48919</v>
      </c>
      <c r="G18" s="39">
        <f>STDEVA(E18,E19,E20)/F18*100</f>
        <v>3.5556356474313571</v>
      </c>
      <c r="H18" s="22">
        <v>1</v>
      </c>
      <c r="I18" s="25">
        <f>H18*F18</f>
        <v>48919</v>
      </c>
    </row>
    <row r="19" spans="1:9" ht="25.05" customHeight="1" x14ac:dyDescent="0.3">
      <c r="A19" s="29"/>
      <c r="B19" s="32"/>
      <c r="C19" s="34"/>
      <c r="D19" s="14" t="s">
        <v>22</v>
      </c>
      <c r="E19" s="16">
        <v>48331.73</v>
      </c>
      <c r="F19" s="37"/>
      <c r="G19" s="40"/>
      <c r="H19" s="23"/>
      <c r="I19" s="26"/>
    </row>
    <row r="20" spans="1:9" ht="25.05" customHeight="1" x14ac:dyDescent="0.3">
      <c r="A20" s="30"/>
      <c r="B20" s="33"/>
      <c r="C20" s="35"/>
      <c r="D20" s="14" t="s">
        <v>23</v>
      </c>
      <c r="E20" s="15">
        <v>47549.27</v>
      </c>
      <c r="F20" s="38"/>
      <c r="G20" s="41"/>
      <c r="H20" s="24"/>
      <c r="I20" s="27"/>
    </row>
    <row r="21" spans="1:9" ht="25.05" customHeight="1" x14ac:dyDescent="0.3">
      <c r="A21" s="28">
        <v>5</v>
      </c>
      <c r="B21" s="31" t="s">
        <v>28</v>
      </c>
      <c r="C21" s="31" t="s">
        <v>10</v>
      </c>
      <c r="D21" s="14" t="s">
        <v>21</v>
      </c>
      <c r="E21" s="16">
        <v>5690</v>
      </c>
      <c r="F21" s="36">
        <f>ROUND(AVERAGE(E21,E22,E23),2)</f>
        <v>5172</v>
      </c>
      <c r="G21" s="39">
        <f>STDEVA(E21,E22,E23)/F21*100</f>
        <v>9.4664706396852498</v>
      </c>
      <c r="H21" s="22">
        <v>6</v>
      </c>
      <c r="I21" s="25">
        <f>H21*F21</f>
        <v>31032</v>
      </c>
    </row>
    <row r="22" spans="1:9" ht="25.05" customHeight="1" x14ac:dyDescent="0.3">
      <c r="A22" s="29"/>
      <c r="B22" s="32"/>
      <c r="C22" s="34"/>
      <c r="D22" s="14" t="s">
        <v>22</v>
      </c>
      <c r="E22" s="16">
        <v>5109.1400000000003</v>
      </c>
      <c r="F22" s="37"/>
      <c r="G22" s="40"/>
      <c r="H22" s="23"/>
      <c r="I22" s="26"/>
    </row>
    <row r="23" spans="1:9" ht="25.05" customHeight="1" x14ac:dyDescent="0.3">
      <c r="A23" s="30"/>
      <c r="B23" s="33"/>
      <c r="C23" s="35"/>
      <c r="D23" s="14" t="s">
        <v>23</v>
      </c>
      <c r="E23" s="15">
        <v>4716.8599999999997</v>
      </c>
      <c r="F23" s="38"/>
      <c r="G23" s="41"/>
      <c r="H23" s="24"/>
      <c r="I23" s="27"/>
    </row>
    <row r="24" spans="1:9" ht="25.05" customHeight="1" x14ac:dyDescent="0.3">
      <c r="A24" s="28">
        <v>6</v>
      </c>
      <c r="B24" s="31" t="s">
        <v>29</v>
      </c>
      <c r="C24" s="31" t="s">
        <v>10</v>
      </c>
      <c r="D24" s="14" t="s">
        <v>21</v>
      </c>
      <c r="E24" s="16">
        <v>33350</v>
      </c>
      <c r="F24" s="36">
        <f>ROUND(AVERAGE(E24,E25,E26),2)</f>
        <v>36250</v>
      </c>
      <c r="G24" s="39">
        <f>STDEVA(E24,E25,E26)/F24*100</f>
        <v>8.6625631310830862</v>
      </c>
      <c r="H24" s="22">
        <v>1</v>
      </c>
      <c r="I24" s="25">
        <f>H24*F24</f>
        <v>36250</v>
      </c>
    </row>
    <row r="25" spans="1:9" ht="25.05" customHeight="1" x14ac:dyDescent="0.3">
      <c r="A25" s="29"/>
      <c r="B25" s="32"/>
      <c r="C25" s="34"/>
      <c r="D25" s="14" t="s">
        <v>22</v>
      </c>
      <c r="E25" s="16">
        <v>35815</v>
      </c>
      <c r="F25" s="37"/>
      <c r="G25" s="40"/>
      <c r="H25" s="23"/>
      <c r="I25" s="26"/>
    </row>
    <row r="26" spans="1:9" ht="25.05" customHeight="1" x14ac:dyDescent="0.3">
      <c r="A26" s="30"/>
      <c r="B26" s="33"/>
      <c r="C26" s="35"/>
      <c r="D26" s="14" t="s">
        <v>23</v>
      </c>
      <c r="E26" s="15">
        <v>39585</v>
      </c>
      <c r="F26" s="38"/>
      <c r="G26" s="41"/>
      <c r="H26" s="24"/>
      <c r="I26" s="27"/>
    </row>
    <row r="27" spans="1:9" ht="25.05" customHeight="1" x14ac:dyDescent="0.3">
      <c r="A27" s="28">
        <v>7</v>
      </c>
      <c r="B27" s="31" t="s">
        <v>30</v>
      </c>
      <c r="C27" s="31" t="s">
        <v>10</v>
      </c>
      <c r="D27" s="14" t="s">
        <v>21</v>
      </c>
      <c r="E27" s="16">
        <v>11545</v>
      </c>
      <c r="F27" s="36">
        <f>ROUND(AVERAGE(E27,E28,E29),2)</f>
        <v>10689</v>
      </c>
      <c r="G27" s="39">
        <f>STDEVA(E27,E28,E29)/F27*100</f>
        <v>7.4776804270152253</v>
      </c>
      <c r="H27" s="22">
        <v>1</v>
      </c>
      <c r="I27" s="25">
        <f>H27*F27</f>
        <v>10689</v>
      </c>
    </row>
    <row r="28" spans="1:9" ht="25.05" customHeight="1" x14ac:dyDescent="0.3">
      <c r="A28" s="29"/>
      <c r="B28" s="32"/>
      <c r="C28" s="34"/>
      <c r="D28" s="14" t="s">
        <v>22</v>
      </c>
      <c r="E28" s="16">
        <v>10559.85</v>
      </c>
      <c r="F28" s="37"/>
      <c r="G28" s="40"/>
      <c r="H28" s="23"/>
      <c r="I28" s="26"/>
    </row>
    <row r="29" spans="1:9" ht="25.05" customHeight="1" x14ac:dyDescent="0.3">
      <c r="A29" s="30"/>
      <c r="B29" s="33"/>
      <c r="C29" s="35"/>
      <c r="D29" s="14" t="s">
        <v>23</v>
      </c>
      <c r="E29" s="15">
        <v>9962.15</v>
      </c>
      <c r="F29" s="38"/>
      <c r="G29" s="41"/>
      <c r="H29" s="24"/>
      <c r="I29" s="27"/>
    </row>
    <row r="30" spans="1:9" ht="25.05" customHeight="1" x14ac:dyDescent="0.3">
      <c r="A30" s="28">
        <v>8</v>
      </c>
      <c r="B30" s="31" t="s">
        <v>31</v>
      </c>
      <c r="C30" s="31" t="s">
        <v>10</v>
      </c>
      <c r="D30" s="14" t="s">
        <v>21</v>
      </c>
      <c r="E30" s="16">
        <v>68825</v>
      </c>
      <c r="F30" s="36">
        <f>ROUND(AVERAGE(E30,E31,E32),2)</f>
        <v>66820</v>
      </c>
      <c r="G30" s="39">
        <f>STDEVA(E30,E31,E32)/F30*100</f>
        <v>2.6158200579645956</v>
      </c>
      <c r="H30" s="22">
        <v>1</v>
      </c>
      <c r="I30" s="25">
        <f>H30*F30</f>
        <v>66820</v>
      </c>
    </row>
    <row r="31" spans="1:9" ht="25.05" customHeight="1" x14ac:dyDescent="0.3">
      <c r="A31" s="29"/>
      <c r="B31" s="32"/>
      <c r="C31" s="34"/>
      <c r="D31" s="14" t="s">
        <v>22</v>
      </c>
      <c r="E31" s="16">
        <v>66017.759999999995</v>
      </c>
      <c r="F31" s="37"/>
      <c r="G31" s="40"/>
      <c r="H31" s="23"/>
      <c r="I31" s="26"/>
    </row>
    <row r="32" spans="1:9" ht="25.05" customHeight="1" x14ac:dyDescent="0.3">
      <c r="A32" s="30"/>
      <c r="B32" s="33"/>
      <c r="C32" s="35"/>
      <c r="D32" s="14" t="s">
        <v>23</v>
      </c>
      <c r="E32" s="15">
        <v>65617.240000000005</v>
      </c>
      <c r="F32" s="38"/>
      <c r="G32" s="41"/>
      <c r="H32" s="24"/>
      <c r="I32" s="27"/>
    </row>
    <row r="33" spans="2:9" x14ac:dyDescent="0.3">
      <c r="H33" s="10" t="s">
        <v>9</v>
      </c>
      <c r="I33" s="11">
        <f>SUM(I9:I30)</f>
        <v>427208</v>
      </c>
    </row>
    <row r="34" spans="2:9" x14ac:dyDescent="0.3">
      <c r="H34" s="20"/>
      <c r="I34" s="21"/>
    </row>
    <row r="35" spans="2:9" x14ac:dyDescent="0.3">
      <c r="B35" s="17" t="s">
        <v>13</v>
      </c>
      <c r="C35" s="17"/>
      <c r="D35" s="17" t="s">
        <v>14</v>
      </c>
      <c r="E35" s="17"/>
      <c r="F35" s="17"/>
      <c r="G35" s="18"/>
      <c r="H35" s="17" t="s">
        <v>15</v>
      </c>
      <c r="I35" s="19"/>
    </row>
    <row r="36" spans="2:9" x14ac:dyDescent="0.3">
      <c r="B36" s="17" t="s">
        <v>16</v>
      </c>
      <c r="C36" s="17"/>
      <c r="D36" s="17" t="s">
        <v>17</v>
      </c>
      <c r="E36" s="17"/>
      <c r="F36" s="17"/>
      <c r="G36" s="17" t="s">
        <v>18</v>
      </c>
      <c r="H36" s="17"/>
      <c r="I36" s="19"/>
    </row>
    <row r="37" spans="2:9" x14ac:dyDescent="0.3">
      <c r="B37" s="17"/>
      <c r="C37" s="17"/>
      <c r="D37" s="17"/>
      <c r="E37" s="17"/>
      <c r="F37" s="17"/>
      <c r="G37" s="17"/>
      <c r="H37" s="17"/>
      <c r="I37" s="19"/>
    </row>
    <row r="38" spans="2:9" x14ac:dyDescent="0.3">
      <c r="B38" s="17"/>
      <c r="C38" s="17"/>
      <c r="D38" s="17"/>
      <c r="E38" s="17"/>
      <c r="F38" s="17"/>
      <c r="G38" s="17"/>
      <c r="H38" s="17"/>
      <c r="I38" s="19"/>
    </row>
    <row r="39" spans="2:9" x14ac:dyDescent="0.3">
      <c r="B39" s="17" t="s">
        <v>19</v>
      </c>
      <c r="C39" s="17"/>
      <c r="D39" s="17"/>
      <c r="E39" s="17"/>
      <c r="F39" s="17"/>
      <c r="G39" s="17"/>
      <c r="H39" s="17"/>
      <c r="I39" s="19"/>
    </row>
  </sheetData>
  <sheetProtection formatColumns="0" formatRows="0" selectLockedCells="1"/>
  <mergeCells count="64">
    <mergeCell ref="A3:E3"/>
    <mergeCell ref="A6:A7"/>
    <mergeCell ref="B6:E6"/>
    <mergeCell ref="F6:F7"/>
    <mergeCell ref="A9:A11"/>
    <mergeCell ref="C9:C11"/>
    <mergeCell ref="B9:B11"/>
    <mergeCell ref="F9:F11"/>
    <mergeCell ref="B4:H4"/>
    <mergeCell ref="I6:I7"/>
    <mergeCell ref="I9:I11"/>
    <mergeCell ref="G6:G7"/>
    <mergeCell ref="H9:H11"/>
    <mergeCell ref="H6:H7"/>
    <mergeCell ref="G9:G11"/>
    <mergeCell ref="H12:H14"/>
    <mergeCell ref="I12:I14"/>
    <mergeCell ref="A15:A17"/>
    <mergeCell ref="B15:B17"/>
    <mergeCell ref="C15:C17"/>
    <mergeCell ref="F15:F17"/>
    <mergeCell ref="G15:G17"/>
    <mergeCell ref="H15:H17"/>
    <mergeCell ref="I15:I17"/>
    <mergeCell ref="A12:A14"/>
    <mergeCell ref="B12:B14"/>
    <mergeCell ref="C12:C14"/>
    <mergeCell ref="F12:F14"/>
    <mergeCell ref="G12:G14"/>
    <mergeCell ref="H18:H20"/>
    <mergeCell ref="I18:I20"/>
    <mergeCell ref="A21:A23"/>
    <mergeCell ref="B21:B23"/>
    <mergeCell ref="C21:C23"/>
    <mergeCell ref="F21:F23"/>
    <mergeCell ref="G21:G23"/>
    <mergeCell ref="H21:H23"/>
    <mergeCell ref="I21:I23"/>
    <mergeCell ref="A18:A20"/>
    <mergeCell ref="B18:B20"/>
    <mergeCell ref="C18:C20"/>
    <mergeCell ref="F18:F20"/>
    <mergeCell ref="G18:G20"/>
    <mergeCell ref="H24:H26"/>
    <mergeCell ref="I24:I26"/>
    <mergeCell ref="A27:A29"/>
    <mergeCell ref="B27:B29"/>
    <mergeCell ref="C27:C29"/>
    <mergeCell ref="F27:F29"/>
    <mergeCell ref="G27:G29"/>
    <mergeCell ref="H27:H29"/>
    <mergeCell ref="I27:I29"/>
    <mergeCell ref="A24:A26"/>
    <mergeCell ref="B24:B26"/>
    <mergeCell ref="C24:C26"/>
    <mergeCell ref="F24:F26"/>
    <mergeCell ref="G24:G26"/>
    <mergeCell ref="H30:H32"/>
    <mergeCell ref="I30:I32"/>
    <mergeCell ref="A30:A32"/>
    <mergeCell ref="B30:B32"/>
    <mergeCell ref="C30:C32"/>
    <mergeCell ref="F30:F32"/>
    <mergeCell ref="G30:G32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НМЦК</vt:lpstr>
      <vt:lpstr>'Расчет НМЦК'!Область_печати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 Д.А.</dc:creator>
  <cp:lastModifiedBy>Татьяна</cp:lastModifiedBy>
  <cp:lastPrinted>2021-10-06T14:31:35Z</cp:lastPrinted>
  <dcterms:created xsi:type="dcterms:W3CDTF">2016-09-14T10:28:54Z</dcterms:created>
  <dcterms:modified xsi:type="dcterms:W3CDTF">2021-11-26T06:18:41Z</dcterms:modified>
</cp:coreProperties>
</file>