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ЭтаКнига" defaultThemeVersion="124226"/>
  <workbookProtection lockStructure="1"/>
  <bookViews>
    <workbookView xWindow="480" yWindow="45" windowWidth="18195" windowHeight="10290" tabRatio="411"/>
  </bookViews>
  <sheets>
    <sheet name="Обоснование НМЦК" sheetId="1" r:id="rId1"/>
    <sheet name="Прил. 1" sheetId="84" r:id="rId2"/>
    <sheet name="Прил. 2" sheetId="85" r:id="rId3"/>
    <sheet name="Прил. 3" sheetId="87" r:id="rId4"/>
    <sheet name="ИД" sheetId="88" state="hidden" r:id="rId5"/>
  </sheets>
  <externalReferences>
    <externalReference r:id="rId6"/>
  </externalReferences>
  <definedNames>
    <definedName name="Десятки">'[1]служебный раздел'!$D$2:$D$10</definedName>
    <definedName name="Единицы">'[1]служебный раздел'!$B$2:$B$22</definedName>
    <definedName name="ЕдиницыТ">'[1]служебный раздел'!$C$2:$C$22</definedName>
    <definedName name="_xlnm.Print_Area" localSheetId="0">'Обоснование НМЦК'!$A$1:$F$10</definedName>
    <definedName name="_xlnm.Print_Area" localSheetId="1">'Прил. 1'!$A$1:$K$30</definedName>
    <definedName name="_xlnm.Print_Area" localSheetId="2">'Прил. 2'!$A$1:$I$31</definedName>
    <definedName name="_xlnm.Print_Area" localSheetId="3">'Прил. 3'!$A$1:$J$71</definedName>
    <definedName name="Сотни">'[1]служебный раздел'!$E$2:$E$11</definedName>
  </definedNames>
  <calcPr calcId="145621"/>
</workbook>
</file>

<file path=xl/calcChain.xml><?xml version="1.0" encoding="utf-8"?>
<calcChain xmlns="http://schemas.openxmlformats.org/spreadsheetml/2006/main">
  <c r="K29" i="84" l="1"/>
  <c r="K28" i="84"/>
  <c r="K27" i="84"/>
  <c r="K26" i="84"/>
  <c r="K25" i="84"/>
  <c r="K24" i="84"/>
  <c r="K23" i="84"/>
  <c r="K22" i="84"/>
  <c r="K21" i="84"/>
  <c r="K20" i="84"/>
  <c r="K19" i="84"/>
  <c r="K18" i="84"/>
  <c r="K17" i="84"/>
  <c r="K16" i="84"/>
  <c r="K15" i="84"/>
  <c r="K14" i="84"/>
  <c r="K13" i="84"/>
  <c r="K12" i="84"/>
  <c r="K11" i="84"/>
  <c r="K10" i="84"/>
  <c r="K9" i="84"/>
  <c r="H72" i="87"/>
  <c r="D6" i="84" l="1"/>
  <c r="A4" i="84"/>
  <c r="A9" i="1" l="1"/>
  <c r="D9" i="1"/>
  <c r="C7" i="87" l="1"/>
  <c r="H7" i="84" l="1"/>
  <c r="G7" i="84" s="1"/>
  <c r="E7" i="84"/>
  <c r="F7" i="84" s="1"/>
  <c r="B6" i="87"/>
  <c r="B69" i="87"/>
  <c r="B66" i="87"/>
  <c r="B63" i="87"/>
  <c r="B60" i="87"/>
  <c r="B57" i="87"/>
  <c r="B54" i="87"/>
  <c r="B51" i="87"/>
  <c r="B48" i="87"/>
  <c r="B45" i="87"/>
  <c r="B42" i="87"/>
  <c r="B39" i="87"/>
  <c r="B36" i="87"/>
  <c r="B33" i="87"/>
  <c r="B30" i="87"/>
  <c r="B27" i="87"/>
  <c r="B24" i="87"/>
  <c r="B21" i="87"/>
  <c r="B18" i="87"/>
  <c r="B15" i="87"/>
  <c r="B12" i="87"/>
  <c r="B9" i="87"/>
  <c r="H71" i="87"/>
  <c r="H70" i="87"/>
  <c r="H69" i="87"/>
  <c r="I69" i="87" s="1"/>
  <c r="J69" i="87" s="1"/>
  <c r="H68" i="87"/>
  <c r="H67" i="87"/>
  <c r="H66" i="87"/>
  <c r="I66" i="87" s="1"/>
  <c r="J66" i="87" s="1"/>
  <c r="H65" i="87"/>
  <c r="H64" i="87"/>
  <c r="H63" i="87"/>
  <c r="I63" i="87" s="1"/>
  <c r="J63" i="87" s="1"/>
  <c r="H62" i="87"/>
  <c r="H61" i="87"/>
  <c r="H60" i="87"/>
  <c r="I60" i="87" s="1"/>
  <c r="J60" i="87" s="1"/>
  <c r="H59" i="87"/>
  <c r="H58" i="87"/>
  <c r="H57" i="87"/>
  <c r="H56" i="87"/>
  <c r="H55" i="87"/>
  <c r="H54" i="87"/>
  <c r="H53" i="87"/>
  <c r="H52" i="87"/>
  <c r="I51" i="87"/>
  <c r="J51" i="87" s="1"/>
  <c r="H51" i="87"/>
  <c r="H50" i="87"/>
  <c r="H49" i="87"/>
  <c r="H48" i="87"/>
  <c r="I48" i="87" s="1"/>
  <c r="H47" i="87"/>
  <c r="H46" i="87"/>
  <c r="H45" i="87"/>
  <c r="H44" i="87"/>
  <c r="H43" i="87"/>
  <c r="H42" i="87"/>
  <c r="H41" i="87"/>
  <c r="H40" i="87"/>
  <c r="H39" i="87"/>
  <c r="I39" i="87" s="1"/>
  <c r="H38" i="87"/>
  <c r="H37" i="87"/>
  <c r="H36" i="87"/>
  <c r="I36" i="87" s="1"/>
  <c r="H35" i="87"/>
  <c r="H34" i="87"/>
  <c r="H33" i="87"/>
  <c r="I33" i="87" s="1"/>
  <c r="H32" i="87"/>
  <c r="H31" i="87"/>
  <c r="H30" i="87"/>
  <c r="I30" i="87" s="1"/>
  <c r="J30" i="87" s="1"/>
  <c r="H29" i="87"/>
  <c r="H28" i="87"/>
  <c r="H27" i="87"/>
  <c r="H26" i="87"/>
  <c r="I24" i="87" s="1"/>
  <c r="J24" i="87" s="1"/>
  <c r="H25" i="87"/>
  <c r="H24" i="87"/>
  <c r="H23" i="87"/>
  <c r="H22" i="87"/>
  <c r="I21" i="87"/>
  <c r="J21" i="87" s="1"/>
  <c r="H21" i="87"/>
  <c r="H20" i="87"/>
  <c r="H19" i="87"/>
  <c r="I18" i="87"/>
  <c r="J18" i="87" s="1"/>
  <c r="H18" i="87"/>
  <c r="H17" i="87"/>
  <c r="H16" i="87"/>
  <c r="H15" i="87"/>
  <c r="I15" i="87" s="1"/>
  <c r="J15" i="87" s="1"/>
  <c r="H14" i="87"/>
  <c r="H13" i="87"/>
  <c r="I12" i="87"/>
  <c r="J12" i="87" s="1"/>
  <c r="H12" i="87"/>
  <c r="H11" i="87"/>
  <c r="H10" i="87"/>
  <c r="H9" i="87"/>
  <c r="I54" i="87" l="1"/>
  <c r="J54" i="87" s="1"/>
  <c r="I42" i="87"/>
  <c r="J42" i="87" s="1"/>
  <c r="H26" i="84"/>
  <c r="I57" i="87"/>
  <c r="J57" i="87" s="1"/>
  <c r="H23" i="84"/>
  <c r="J48" i="87"/>
  <c r="H22" i="84"/>
  <c r="I45" i="87"/>
  <c r="J45" i="87" s="1"/>
  <c r="H20" i="84"/>
  <c r="J39" i="87"/>
  <c r="H19" i="84"/>
  <c r="J36" i="87"/>
  <c r="H18" i="84"/>
  <c r="H17" i="84"/>
  <c r="J33" i="87"/>
  <c r="H16" i="84"/>
  <c r="I27" i="87"/>
  <c r="J27" i="87" s="1"/>
  <c r="H14" i="84"/>
  <c r="H13" i="84"/>
  <c r="H12" i="84"/>
  <c r="H11" i="84"/>
  <c r="H10" i="84"/>
  <c r="H27" i="84"/>
  <c r="H28" i="84"/>
  <c r="H29" i="84"/>
  <c r="I9" i="87"/>
  <c r="B11" i="85"/>
  <c r="F11" i="85" s="1"/>
  <c r="F15" i="85"/>
  <c r="D15" i="85"/>
  <c r="B13" i="85"/>
  <c r="F13" i="85" s="1"/>
  <c r="B14" i="85"/>
  <c r="D14" i="85" s="1"/>
  <c r="B15" i="85"/>
  <c r="B16" i="85"/>
  <c r="F16" i="85" s="1"/>
  <c r="B17" i="85"/>
  <c r="F17" i="85" s="1"/>
  <c r="B18" i="85"/>
  <c r="D18" i="85" s="1"/>
  <c r="B19" i="85"/>
  <c r="D19" i="85" s="1"/>
  <c r="B20" i="85"/>
  <c r="F20" i="85" s="1"/>
  <c r="B21" i="85"/>
  <c r="F21" i="85" s="1"/>
  <c r="B22" i="85"/>
  <c r="F22" i="85" s="1"/>
  <c r="B23" i="85"/>
  <c r="D23" i="85" s="1"/>
  <c r="B24" i="85"/>
  <c r="F24" i="85" s="1"/>
  <c r="B25" i="85"/>
  <c r="F25" i="85" s="1"/>
  <c r="B26" i="85"/>
  <c r="F26" i="85" s="1"/>
  <c r="B27" i="85"/>
  <c r="F27" i="85" s="1"/>
  <c r="B28" i="85"/>
  <c r="D28" i="85" s="1"/>
  <c r="B29" i="85"/>
  <c r="F29" i="85" s="1"/>
  <c r="B30" i="85"/>
  <c r="F30" i="85" s="1"/>
  <c r="B31" i="85"/>
  <c r="F31" i="85" s="1"/>
  <c r="B12" i="85"/>
  <c r="F12" i="85" s="1"/>
  <c r="I31" i="85"/>
  <c r="H31" i="85" s="1"/>
  <c r="I30" i="85"/>
  <c r="H30" i="85" s="1"/>
  <c r="I29" i="85"/>
  <c r="H29" i="85" s="1"/>
  <c r="I28" i="85"/>
  <c r="H28" i="85" s="1"/>
  <c r="I27" i="85"/>
  <c r="H27" i="85" s="1"/>
  <c r="I26" i="85"/>
  <c r="H26" i="85" s="1"/>
  <c r="I25" i="85"/>
  <c r="H25" i="85" s="1"/>
  <c r="I24" i="85"/>
  <c r="H24" i="85" s="1"/>
  <c r="I23" i="85"/>
  <c r="H23" i="85" s="1"/>
  <c r="I22" i="85"/>
  <c r="H22" i="85" s="1"/>
  <c r="I21" i="85"/>
  <c r="H21" i="85" s="1"/>
  <c r="E29" i="84" l="1"/>
  <c r="E28" i="84"/>
  <c r="J28" i="84" s="1"/>
  <c r="E27" i="84"/>
  <c r="J27" i="84" s="1"/>
  <c r="E26" i="84"/>
  <c r="J26" i="84" s="1"/>
  <c r="E25" i="84"/>
  <c r="J25" i="84" s="1"/>
  <c r="E24" i="84"/>
  <c r="E23" i="84"/>
  <c r="E22" i="84"/>
  <c r="J22" i="84" s="1"/>
  <c r="E21" i="84"/>
  <c r="E20" i="84"/>
  <c r="E19" i="84"/>
  <c r="J19" i="84" s="1"/>
  <c r="H25" i="84"/>
  <c r="H24" i="84"/>
  <c r="H15" i="84"/>
  <c r="H21" i="84"/>
  <c r="D27" i="85"/>
  <c r="F23" i="85"/>
  <c r="F19" i="85"/>
  <c r="J9" i="87"/>
  <c r="H9" i="84"/>
  <c r="D16" i="85"/>
  <c r="D31" i="85"/>
  <c r="F18" i="85"/>
  <c r="F28" i="85"/>
  <c r="D22" i="85"/>
  <c r="D30" i="85"/>
  <c r="F14" i="85"/>
  <c r="D12" i="85"/>
  <c r="D20" i="85"/>
  <c r="D24" i="85"/>
  <c r="D13" i="85"/>
  <c r="D17" i="85"/>
  <c r="D21" i="85"/>
  <c r="D25" i="85"/>
  <c r="D29" i="85"/>
  <c r="D26" i="85"/>
  <c r="D11" i="85"/>
  <c r="J20" i="84"/>
  <c r="J23" i="84"/>
  <c r="J24" i="84"/>
  <c r="J29" i="84"/>
  <c r="J21" i="84" l="1"/>
  <c r="I21" i="84" s="1"/>
  <c r="I25" i="84"/>
  <c r="I24" i="84"/>
  <c r="I20" i="84"/>
  <c r="I28" i="84"/>
  <c r="I29" i="84"/>
  <c r="I26" i="84"/>
  <c r="I22" i="84"/>
  <c r="I27" i="84"/>
  <c r="I23" i="84"/>
  <c r="I19" i="84"/>
  <c r="I20" i="85" l="1"/>
  <c r="I19" i="85"/>
  <c r="I18" i="85"/>
  <c r="I17" i="85"/>
  <c r="I16" i="85"/>
  <c r="I15" i="85"/>
  <c r="I14" i="85"/>
  <c r="I13" i="85"/>
  <c r="I12" i="85"/>
  <c r="I11" i="85"/>
  <c r="H20" i="85" l="1"/>
  <c r="E18" i="84"/>
  <c r="H19" i="85"/>
  <c r="E17" i="84"/>
  <c r="J17" i="84" s="1"/>
  <c r="H18" i="85"/>
  <c r="E16" i="84"/>
  <c r="J16" i="84" s="1"/>
  <c r="H17" i="85"/>
  <c r="E15" i="84"/>
  <c r="J15" i="84" s="1"/>
  <c r="H16" i="85"/>
  <c r="E14" i="84"/>
  <c r="J14" i="84" s="1"/>
  <c r="H15" i="85"/>
  <c r="E13" i="84"/>
  <c r="H14" i="85"/>
  <c r="E12" i="84"/>
  <c r="J12" i="84" s="1"/>
  <c r="H13" i="85"/>
  <c r="E11" i="84"/>
  <c r="H12" i="85"/>
  <c r="E10" i="84"/>
  <c r="J10" i="84" s="1"/>
  <c r="H11" i="85"/>
  <c r="E9" i="84"/>
  <c r="J9" i="84" s="1"/>
  <c r="J13" i="84"/>
  <c r="J11" i="84"/>
  <c r="J18" i="84" l="1"/>
  <c r="I17" i="84"/>
  <c r="I16" i="84"/>
  <c r="I15" i="84"/>
  <c r="I14" i="84"/>
  <c r="I13" i="84"/>
  <c r="I12" i="84"/>
  <c r="I11" i="84"/>
  <c r="I10" i="84"/>
  <c r="I9" i="84"/>
  <c r="I18" i="84" l="1"/>
  <c r="K30" i="84"/>
  <c r="B8" i="1" s="1"/>
</calcChain>
</file>

<file path=xl/sharedStrings.xml><?xml version="1.0" encoding="utf-8"?>
<sst xmlns="http://schemas.openxmlformats.org/spreadsheetml/2006/main" count="104" uniqueCount="66">
  <si>
    <t>Основные характеристики объекта закупки</t>
  </si>
  <si>
    <t>к обоснованию НМЦК</t>
  </si>
  <si>
    <t>метод сопоставимых рыночных цен (анализа рынка) в соответствии с ч. 2, ч. 6 ст. 22 Федерального закона от 05.04.2013 № 44-ФЗ "О контрактной системе в сфере закупок товаров, работ, услуг для обеспечения государственных и муниципальных нужд"</t>
  </si>
  <si>
    <t xml:space="preserve">согласно приложениям № </t>
  </si>
  <si>
    <t>Приложение №</t>
  </si>
  <si>
    <t>N п/п</t>
  </si>
  <si>
    <t>Наименование товара (работы, услуги)</t>
  </si>
  <si>
    <t>Единица измерения</t>
  </si>
  <si>
    <t>Цена за единицу товара (работы, услуги) из различных источников ценовой информации, руб.</t>
  </si>
  <si>
    <t>Средняя цена за единицу товара (работы, услуги), руб</t>
  </si>
  <si>
    <t>№ п/п</t>
  </si>
  <si>
    <t>Информация от поставщиков (подрядчиков, исполнителей) о предлагаемых идентичных (однородных) товарах (работах, услугах)</t>
  </si>
  <si>
    <t>№1</t>
  </si>
  <si>
    <t>№2</t>
  </si>
  <si>
    <t>№3</t>
  </si>
  <si>
    <t>вх. от 00.00.000 №0</t>
  </si>
  <si>
    <t>наименование товара (работы, услуги)</t>
  </si>
  <si>
    <t>цена за единицу, руб.</t>
  </si>
  <si>
    <t>Применение поправочных коэффициентов (индексов)</t>
  </si>
  <si>
    <t>условие закупки, которое определяет применение коэффициента (индекса)</t>
  </si>
  <si>
    <t>значение коэффициента (индекса)</t>
  </si>
  <si>
    <t>обоснование применения коэффициента (индекса)</t>
  </si>
  <si>
    <t>Средняя цена за единицу товара (работы, услуги), руб.</t>
  </si>
  <si>
    <t>Коэффициент вариации, %</t>
  </si>
  <si>
    <t>Определение ценовой информации, полученной из общедоступных источников</t>
  </si>
  <si>
    <t>Предмет муниципального контракта (контракта)</t>
  </si>
  <si>
    <t>шт.</t>
  </si>
  <si>
    <t>цена за единицу товара (работы, услуги), руб.</t>
  </si>
  <si>
    <t>Цена за единицу товара (работы, услуги) с учетом применения коэффициента (индекса), руб.</t>
  </si>
  <si>
    <t>Определение ценовой информации, полученной из реестра контрактов, опубликованных в ЕИС</t>
  </si>
  <si>
    <t>Товар, работа, услуга 1</t>
  </si>
  <si>
    <t>Товар, работа, услуга 2</t>
  </si>
  <si>
    <t>Товар, работа, услуга 3</t>
  </si>
  <si>
    <t>Товар, работа, услуга 4</t>
  </si>
  <si>
    <t>Товар, работа, услуга 5</t>
  </si>
  <si>
    <t>Товар, работа, услуга 6</t>
  </si>
  <si>
    <t>Товар, работа, услуга 7</t>
  </si>
  <si>
    <t>Товар, работа, услуга 8</t>
  </si>
  <si>
    <t>Товар, работа, услуга 9</t>
  </si>
  <si>
    <t>Товар, работа, услуга 10</t>
  </si>
  <si>
    <t>Товар, работа, услуга 11</t>
  </si>
  <si>
    <t>Товар, работа, услуга 12</t>
  </si>
  <si>
    <t>Товар, работа, услуга 13</t>
  </si>
  <si>
    <t>Товар, работа, услуга 14</t>
  </si>
  <si>
    <t>Товар, работа, услуга 15</t>
  </si>
  <si>
    <t>Товар, работа, услуга 16</t>
  </si>
  <si>
    <t>Товар, работа, услуга 17</t>
  </si>
  <si>
    <t>Товар, работа, услуга 18</t>
  </si>
  <si>
    <t>Товар, работа, услуга 19</t>
  </si>
  <si>
    <t>Товар, работа, услуга 20</t>
  </si>
  <si>
    <t>Товар, работа, услуга 21</t>
  </si>
  <si>
    <t>Определение ценовой информации, полученной от поставщиков (подрядчиков, исполнителей)</t>
  </si>
  <si>
    <t>Определение ценовой информации, полученной на основании запроса в ЕИС</t>
  </si>
  <si>
    <t>начальной (максимальной) цены контракта (НМЦК)</t>
  </si>
  <si>
    <t>ОБОСНОВАНИЕ</t>
  </si>
  <si>
    <t>начальной цены единицы товара (работы, услуги), начальной суммы цен единиц товара (работы, услуги) (НЦЕ, НСЦЕ)</t>
  </si>
  <si>
    <t>В соответствии с извещением об осуществлении закупки</t>
  </si>
  <si>
    <t>Используемый метод определения НМЦК с обоснованием</t>
  </si>
  <si>
    <t>НМЦК, руб.</t>
  </si>
  <si>
    <t>Дата подготовки обоснования НМЦК</t>
  </si>
  <si>
    <t>Итого, руб.</t>
  </si>
  <si>
    <t>Стоимость товара (работы, услуги), руб.</t>
  </si>
  <si>
    <t>1, 2, 3</t>
  </si>
  <si>
    <t>1</t>
  </si>
  <si>
    <t>2</t>
  </si>
  <si>
    <t>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</si>
</sst>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7" x14ac:knownFonts="1">
    <font>
      <sz val="11"/>
      <color theme="1"/>
      <name val="Calibri"/>
      <family val="2"/>
      <scheme val="minor"/>
    </font>
    <font>
      <sz val="12"/>
      <color theme="1"/>
      <name val="Segoe UI Light"/>
      <family val="2"/>
      <charset val="204"/>
    </font>
    <font>
      <b/>
      <sz val="12"/>
      <color theme="1"/>
      <name val="Segoe UI Light"/>
      <family val="2"/>
      <charset val="204"/>
    </font>
    <font>
      <sz val="12"/>
      <name val="Segoe UI Light"/>
      <family val="2"/>
      <charset val="204"/>
    </font>
    <font>
      <sz val="11"/>
      <color theme="1"/>
      <name val="Segoe UI Light"/>
      <family val="2"/>
      <charset val="204"/>
    </font>
    <font>
      <b/>
      <sz val="12"/>
      <name val="Segoe UI Light"/>
      <family val="2"/>
      <charset val="204"/>
    </font>
    <font>
      <sz val="10"/>
      <color theme="1"/>
      <name val="Segoe UI Light"/>
      <family val="2"/>
      <charset val="204"/>
    </font>
  </fonts>
  <fills count="5">
    <fill>
      <patternFill patternType="none"/>
    </fill>
    <fill>
      <patternFill patternType="gray125"/>
    </fill>
    <fill>
      <patternFill patternType="solid">
        <fgColor theme="0" tint="-4.9989318521683403E-2"/>
        <bgColor indexed="64"/>
      </patternFill>
    </fill>
    <fill>
      <patternFill patternType="solid">
        <fgColor theme="6" tint="0.39997558519241921"/>
        <bgColor indexed="64"/>
      </patternFill>
    </fill>
    <fill>
      <patternFill patternType="solid">
        <fgColor theme="9"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74">
    <xf numFmtId="0" fontId="0" fillId="0" borderId="0" xfId="0"/>
    <xf numFmtId="0" fontId="1" fillId="0" borderId="0" xfId="0" applyFont="1" applyAlignment="1" applyProtection="1">
      <alignment horizontal="center" vertical="top"/>
    </xf>
    <xf numFmtId="0" fontId="1" fillId="0" borderId="0" xfId="0" applyFont="1" applyAlignment="1" applyProtection="1">
      <alignment horizontal="right" vertical="top"/>
    </xf>
    <xf numFmtId="0" fontId="4" fillId="0" borderId="0" xfId="0" applyFont="1" applyAlignment="1" applyProtection="1">
      <alignment horizontal="center" vertical="top"/>
    </xf>
    <xf numFmtId="0" fontId="1" fillId="0" borderId="0" xfId="0" applyFont="1" applyFill="1" applyBorder="1" applyAlignment="1" applyProtection="1">
      <alignment horizontal="center" vertical="top"/>
    </xf>
    <xf numFmtId="0" fontId="1" fillId="0" borderId="0" xfId="0" applyFont="1" applyAlignment="1" applyProtection="1">
      <alignment horizontal="center" vertical="top" wrapText="1"/>
    </xf>
    <xf numFmtId="0" fontId="2" fillId="0" borderId="0" xfId="0" applyFont="1" applyAlignment="1" applyProtection="1">
      <alignment horizontal="center" vertical="top" wrapText="1"/>
    </xf>
    <xf numFmtId="4" fontId="2" fillId="0" borderId="0" xfId="0" applyNumberFormat="1" applyFont="1" applyAlignment="1" applyProtection="1">
      <alignment horizontal="center" vertical="top" wrapText="1"/>
    </xf>
    <xf numFmtId="0" fontId="4" fillId="0" borderId="0" xfId="0" applyFont="1" applyAlignment="1" applyProtection="1">
      <alignment horizontal="center" vertical="top" wrapText="1"/>
    </xf>
    <xf numFmtId="0" fontId="1" fillId="2" borderId="1" xfId="0" applyFont="1" applyFill="1" applyBorder="1" applyAlignment="1" applyProtection="1">
      <alignment horizontal="center" vertical="top" wrapText="1"/>
    </xf>
    <xf numFmtId="0" fontId="1" fillId="0" borderId="6" xfId="0" applyFont="1" applyBorder="1" applyAlignment="1" applyProtection="1">
      <alignment horizontal="center" vertical="top" wrapText="1"/>
    </xf>
    <xf numFmtId="4" fontId="1" fillId="0" borderId="6" xfId="0" applyNumberFormat="1" applyFont="1" applyFill="1" applyBorder="1" applyAlignment="1" applyProtection="1">
      <alignment horizontal="center" vertical="top" wrapText="1"/>
    </xf>
    <xf numFmtId="164" fontId="1" fillId="0" borderId="6" xfId="0" applyNumberFormat="1" applyFont="1" applyBorder="1" applyAlignment="1" applyProtection="1">
      <alignment horizontal="center" vertical="top" wrapText="1"/>
    </xf>
    <xf numFmtId="4" fontId="1" fillId="0" borderId="6" xfId="0" applyNumberFormat="1" applyFont="1" applyBorder="1" applyAlignment="1" applyProtection="1">
      <alignment horizontal="center" vertical="top" wrapText="1"/>
    </xf>
    <xf numFmtId="0" fontId="1" fillId="0" borderId="1" xfId="0" applyFont="1" applyBorder="1" applyAlignment="1" applyProtection="1">
      <alignment horizontal="center" vertical="top" wrapText="1"/>
    </xf>
    <xf numFmtId="4" fontId="1" fillId="0" borderId="1" xfId="0" applyNumberFormat="1" applyFont="1" applyBorder="1" applyAlignment="1" applyProtection="1">
      <alignment horizontal="center" vertical="top"/>
    </xf>
    <xf numFmtId="0" fontId="1" fillId="2" borderId="6" xfId="0" applyFont="1" applyFill="1" applyBorder="1" applyAlignment="1" applyProtection="1">
      <alignment horizontal="center" vertical="top" wrapText="1"/>
    </xf>
    <xf numFmtId="4" fontId="1" fillId="0" borderId="1" xfId="0" applyNumberFormat="1" applyFont="1" applyBorder="1" applyAlignment="1" applyProtection="1">
      <alignment horizontal="center" vertical="top" wrapText="1"/>
    </xf>
    <xf numFmtId="4" fontId="1" fillId="0" borderId="1" xfId="0" applyNumberFormat="1" applyFont="1" applyFill="1" applyBorder="1" applyAlignment="1" applyProtection="1">
      <alignment horizontal="center" vertical="top" wrapText="1"/>
    </xf>
    <xf numFmtId="0" fontId="1" fillId="0" borderId="6" xfId="0" applyNumberFormat="1" applyFont="1" applyFill="1" applyBorder="1" applyAlignment="1" applyProtection="1">
      <alignment horizontal="center" vertical="top" wrapText="1"/>
    </xf>
    <xf numFmtId="49" fontId="1" fillId="0" borderId="0" xfId="0" applyNumberFormat="1" applyFont="1" applyAlignment="1" applyProtection="1">
      <alignment horizontal="left" vertical="top" wrapText="1"/>
    </xf>
    <xf numFmtId="49" fontId="1" fillId="2" borderId="1" xfId="0" applyNumberFormat="1" applyFont="1" applyFill="1" applyBorder="1" applyAlignment="1" applyProtection="1">
      <alignment horizontal="left" vertical="top" wrapText="1"/>
    </xf>
    <xf numFmtId="49" fontId="1" fillId="0" borderId="8" xfId="0" applyNumberFormat="1" applyFont="1" applyFill="1" applyBorder="1" applyAlignment="1" applyProtection="1">
      <alignment horizontal="left" vertical="top" wrapText="1"/>
    </xf>
    <xf numFmtId="0" fontId="0" fillId="0" borderId="0" xfId="0" applyAlignment="1" applyProtection="1">
      <alignment vertical="top" wrapText="1"/>
    </xf>
    <xf numFmtId="0" fontId="0" fillId="0" borderId="0" xfId="0" applyAlignment="1" applyProtection="1">
      <alignment vertical="top"/>
    </xf>
    <xf numFmtId="0" fontId="1" fillId="2" borderId="1" xfId="0" applyFont="1" applyFill="1" applyBorder="1" applyAlignment="1" applyProtection="1">
      <alignment horizontal="left" vertical="top" wrapText="1"/>
    </xf>
    <xf numFmtId="0" fontId="1" fillId="2" borderId="8" xfId="0" applyFont="1" applyFill="1" applyBorder="1" applyAlignment="1" applyProtection="1">
      <alignment horizontal="left" vertical="top" wrapText="1"/>
    </xf>
    <xf numFmtId="49" fontId="1" fillId="3" borderId="9" xfId="0" applyNumberFormat="1" applyFont="1" applyFill="1" applyBorder="1" applyAlignment="1" applyProtection="1">
      <alignment horizontal="left" vertical="top" wrapText="1"/>
      <protection locked="0"/>
    </xf>
    <xf numFmtId="0" fontId="1" fillId="3" borderId="6" xfId="0" applyFont="1" applyFill="1" applyBorder="1" applyAlignment="1" applyProtection="1">
      <alignment horizontal="center" vertical="top" wrapText="1"/>
      <protection locked="0"/>
    </xf>
    <xf numFmtId="4" fontId="1" fillId="3" borderId="6" xfId="0" applyNumberFormat="1" applyFont="1" applyFill="1" applyBorder="1" applyAlignment="1" applyProtection="1">
      <alignment horizontal="center" vertical="top" wrapText="1"/>
      <protection locked="0"/>
    </xf>
    <xf numFmtId="49" fontId="1" fillId="3" borderId="7" xfId="0" applyNumberFormat="1" applyFont="1" applyFill="1" applyBorder="1" applyAlignment="1" applyProtection="1">
      <alignment horizontal="center" vertical="top"/>
      <protection locked="0"/>
    </xf>
    <xf numFmtId="0" fontId="1" fillId="3" borderId="1" xfId="0" applyNumberFormat="1" applyFont="1" applyFill="1" applyBorder="1" applyAlignment="1" applyProtection="1">
      <alignment horizontal="center" vertical="top" wrapText="1"/>
      <protection locked="0"/>
    </xf>
    <xf numFmtId="4" fontId="1" fillId="3" borderId="1" xfId="0" applyNumberFormat="1" applyFont="1" applyFill="1" applyBorder="1" applyAlignment="1" applyProtection="1">
      <alignment horizontal="center" vertical="top" wrapText="1"/>
      <protection locked="0"/>
    </xf>
    <xf numFmtId="49" fontId="6" fillId="0" borderId="4" xfId="0" applyNumberFormat="1" applyFont="1" applyBorder="1" applyAlignment="1" applyProtection="1">
      <alignment horizontal="left" vertical="top" wrapText="1"/>
    </xf>
    <xf numFmtId="0" fontId="1" fillId="0" borderId="9" xfId="0" applyFont="1" applyFill="1" applyBorder="1" applyAlignment="1" applyProtection="1">
      <alignment horizontal="left" vertical="top" wrapText="1"/>
    </xf>
    <xf numFmtId="0" fontId="1" fillId="0" borderId="10" xfId="0" applyFont="1" applyFill="1" applyBorder="1" applyAlignment="1" applyProtection="1">
      <alignment horizontal="left" vertical="top" wrapText="1"/>
    </xf>
    <xf numFmtId="14" fontId="1" fillId="3" borderId="6" xfId="0" applyNumberFormat="1" applyFont="1" applyFill="1" applyBorder="1" applyAlignment="1" applyProtection="1">
      <alignment horizontal="left" vertical="top" wrapText="1"/>
      <protection locked="0"/>
    </xf>
    <xf numFmtId="4" fontId="1" fillId="0" borderId="3" xfId="0" applyNumberFormat="1" applyFont="1" applyFill="1" applyBorder="1" applyAlignment="1" applyProtection="1">
      <alignment horizontal="left" vertical="top" wrapText="1"/>
    </xf>
    <xf numFmtId="4" fontId="1" fillId="0" borderId="4" xfId="0" applyNumberFormat="1" applyFont="1" applyFill="1" applyBorder="1" applyAlignment="1" applyProtection="1">
      <alignment horizontal="left" vertical="top" wrapText="1"/>
    </xf>
    <xf numFmtId="4" fontId="1" fillId="0" borderId="5" xfId="0" applyNumberFormat="1" applyFont="1" applyFill="1" applyBorder="1" applyAlignment="1" applyProtection="1">
      <alignment horizontal="left" vertical="top" wrapText="1"/>
    </xf>
    <xf numFmtId="49" fontId="1" fillId="0" borderId="0" xfId="0" applyNumberFormat="1" applyFont="1" applyAlignment="1" applyProtection="1">
      <alignment horizontal="right" vertical="top" wrapText="1"/>
    </xf>
    <xf numFmtId="49" fontId="2" fillId="0" borderId="0" xfId="0" applyNumberFormat="1" applyFont="1" applyFill="1" applyAlignment="1" applyProtection="1">
      <alignment horizontal="center" vertical="top" wrapText="1"/>
    </xf>
    <xf numFmtId="0" fontId="3" fillId="3" borderId="1" xfId="0" applyNumberFormat="1" applyFont="1" applyFill="1" applyBorder="1" applyAlignment="1" applyProtection="1">
      <alignment horizontal="left" vertical="top" wrapText="1"/>
      <protection locked="0"/>
    </xf>
    <xf numFmtId="49" fontId="3" fillId="3" borderId="1" xfId="0" applyNumberFormat="1" applyFont="1" applyFill="1" applyBorder="1" applyAlignment="1" applyProtection="1">
      <alignment horizontal="left" vertical="top" wrapText="1"/>
      <protection locked="0"/>
    </xf>
    <xf numFmtId="0" fontId="3" fillId="0" borderId="1" xfId="0" applyNumberFormat="1" applyFont="1" applyFill="1" applyBorder="1" applyAlignment="1" applyProtection="1">
      <alignment horizontal="left" vertical="top" wrapText="1"/>
    </xf>
    <xf numFmtId="49" fontId="3" fillId="0" borderId="1" xfId="0" applyNumberFormat="1" applyFont="1" applyFill="1" applyBorder="1" applyAlignment="1" applyProtection="1">
      <alignment horizontal="left" vertical="top" wrapText="1"/>
    </xf>
    <xf numFmtId="49" fontId="1" fillId="0" borderId="2" xfId="0" applyNumberFormat="1" applyFont="1" applyFill="1" applyBorder="1" applyAlignment="1" applyProtection="1">
      <alignment horizontal="left" vertical="top" wrapText="1"/>
    </xf>
    <xf numFmtId="0" fontId="5" fillId="0" borderId="7" xfId="0" applyFont="1" applyFill="1" applyBorder="1" applyAlignment="1" applyProtection="1">
      <alignment horizontal="center" vertical="top" wrapText="1"/>
    </xf>
    <xf numFmtId="0" fontId="2" fillId="2" borderId="8" xfId="0" applyFont="1" applyFill="1" applyBorder="1" applyAlignment="1" applyProtection="1">
      <alignment horizontal="center" vertical="top" wrapText="1"/>
    </xf>
    <xf numFmtId="0" fontId="2" fillId="2" borderId="10" xfId="0" applyFont="1" applyFill="1" applyBorder="1" applyAlignment="1" applyProtection="1">
      <alignment horizontal="center" vertical="top" wrapText="1"/>
    </xf>
    <xf numFmtId="0" fontId="1" fillId="2" borderId="2" xfId="0" applyFont="1" applyFill="1" applyBorder="1" applyAlignment="1" applyProtection="1">
      <alignment horizontal="center" vertical="top" wrapText="1"/>
    </xf>
    <xf numFmtId="0" fontId="1" fillId="2" borderId="6" xfId="0" applyFont="1" applyFill="1" applyBorder="1" applyAlignment="1" applyProtection="1">
      <alignment horizontal="center" vertical="top" wrapText="1"/>
    </xf>
    <xf numFmtId="0" fontId="1" fillId="0" borderId="0" xfId="0" applyFont="1" applyFill="1" applyBorder="1" applyAlignment="1" applyProtection="1">
      <alignment horizontal="right" vertical="top"/>
    </xf>
    <xf numFmtId="0" fontId="2" fillId="0" borderId="0" xfId="0" applyFont="1" applyFill="1" applyBorder="1" applyAlignment="1" applyProtection="1">
      <alignment horizontal="center" vertical="top" wrapText="1"/>
    </xf>
    <xf numFmtId="0" fontId="1" fillId="2" borderId="1" xfId="0" applyFont="1" applyFill="1" applyBorder="1" applyAlignment="1" applyProtection="1">
      <alignment horizontal="center" vertical="top" wrapText="1"/>
    </xf>
    <xf numFmtId="0" fontId="1" fillId="0" borderId="0" xfId="0" applyFont="1" applyAlignment="1" applyProtection="1">
      <alignment horizontal="right" vertical="top"/>
    </xf>
    <xf numFmtId="0" fontId="1" fillId="3" borderId="11" xfId="0" applyFont="1" applyFill="1" applyBorder="1" applyAlignment="1" applyProtection="1">
      <alignment horizontal="center" vertical="top" wrapText="1"/>
      <protection locked="0"/>
    </xf>
    <xf numFmtId="0" fontId="1" fillId="3" borderId="12" xfId="0" applyFont="1" applyFill="1" applyBorder="1" applyAlignment="1" applyProtection="1">
      <alignment horizontal="center" vertical="top" wrapText="1"/>
      <protection locked="0"/>
    </xf>
    <xf numFmtId="0" fontId="2" fillId="4" borderId="0" xfId="0" applyFont="1" applyFill="1" applyAlignment="1" applyProtection="1">
      <alignment horizontal="center" vertical="top" wrapText="1"/>
      <protection locked="0"/>
    </xf>
    <xf numFmtId="0" fontId="2" fillId="4" borderId="0" xfId="0" applyFont="1" applyFill="1" applyAlignment="1" applyProtection="1">
      <alignment horizontal="center" vertical="top"/>
      <protection locked="0"/>
    </xf>
    <xf numFmtId="0" fontId="1" fillId="2" borderId="8" xfId="0" applyFont="1" applyFill="1" applyBorder="1" applyAlignment="1" applyProtection="1">
      <alignment horizontal="center" vertical="top" wrapText="1"/>
    </xf>
    <xf numFmtId="0" fontId="1" fillId="2" borderId="3" xfId="0" applyFont="1" applyFill="1" applyBorder="1" applyAlignment="1" applyProtection="1">
      <alignment horizontal="center" vertical="top" wrapText="1"/>
    </xf>
    <xf numFmtId="0" fontId="1" fillId="2" borderId="5" xfId="0" applyFont="1" applyFill="1" applyBorder="1" applyAlignment="1" applyProtection="1">
      <alignment horizontal="center" vertical="top" wrapText="1"/>
    </xf>
    <xf numFmtId="0" fontId="1" fillId="2" borderId="13" xfId="0" applyFont="1" applyFill="1" applyBorder="1" applyAlignment="1" applyProtection="1">
      <alignment horizontal="center" vertical="top" wrapText="1"/>
    </xf>
    <xf numFmtId="0" fontId="1" fillId="0" borderId="2" xfId="0" applyFont="1" applyFill="1" applyBorder="1" applyAlignment="1" applyProtection="1">
      <alignment horizontal="center" vertical="top" wrapText="1"/>
    </xf>
    <xf numFmtId="0" fontId="1" fillId="0" borderId="13" xfId="0" applyFont="1" applyFill="1" applyBorder="1" applyAlignment="1" applyProtection="1">
      <alignment horizontal="center" vertical="top" wrapText="1"/>
    </xf>
    <xf numFmtId="0" fontId="1" fillId="0" borderId="6" xfId="0" applyFont="1" applyFill="1" applyBorder="1" applyAlignment="1" applyProtection="1">
      <alignment horizontal="center" vertical="top" wrapText="1"/>
    </xf>
    <xf numFmtId="0" fontId="1" fillId="0" borderId="2" xfId="0" applyNumberFormat="1" applyFont="1" applyFill="1" applyBorder="1" applyAlignment="1" applyProtection="1">
      <alignment horizontal="center" vertical="top" wrapText="1"/>
    </xf>
    <xf numFmtId="0" fontId="1" fillId="0" borderId="13" xfId="0" applyNumberFormat="1" applyFont="1" applyFill="1" applyBorder="1" applyAlignment="1" applyProtection="1">
      <alignment horizontal="center" vertical="top" wrapText="1"/>
    </xf>
    <xf numFmtId="0" fontId="1" fillId="0" borderId="6" xfId="0" applyNumberFormat="1" applyFont="1" applyFill="1" applyBorder="1" applyAlignment="1" applyProtection="1">
      <alignment horizontal="center" vertical="top" wrapText="1"/>
    </xf>
    <xf numFmtId="0" fontId="1" fillId="2" borderId="9" xfId="0" applyFont="1" applyFill="1" applyBorder="1" applyAlignment="1" applyProtection="1">
      <alignment horizontal="center" vertical="top" wrapText="1"/>
    </xf>
    <xf numFmtId="0" fontId="1" fillId="2" borderId="10" xfId="0" applyFont="1" applyFill="1" applyBorder="1" applyAlignment="1" applyProtection="1">
      <alignment horizontal="center" vertical="top" wrapText="1"/>
    </xf>
    <xf numFmtId="4" fontId="1" fillId="0" borderId="1" xfId="0" applyNumberFormat="1" applyFont="1" applyFill="1" applyBorder="1" applyAlignment="1" applyProtection="1">
      <alignment horizontal="center" vertical="center" wrapText="1"/>
    </xf>
    <xf numFmtId="164" fontId="1" fillId="0" borderId="1" xfId="0" applyNumberFormat="1" applyFont="1" applyFill="1" applyBorder="1" applyAlignment="1" applyProtection="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aloginov/Downloads/&#1053;&#1052;&#1062;&#1050;_&#1072;&#1074;&#1090;&#108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боснование НМЦК"/>
      <sheetName val="Приложение №2.1_свод"/>
      <sheetName val="Приложение №2.2_запрос ППИ"/>
      <sheetName val="Запрос в ЕИС"/>
      <sheetName val="Приложение №2.3_ЕРК"/>
      <sheetName val="Приложение №2.4_ОИИ"/>
      <sheetName val="служебный раздел"/>
      <sheetName val="Инструкция по заполнению"/>
    </sheetNames>
    <sheetDataSet>
      <sheetData sheetId="0">
        <row r="8">
          <cell r="B8">
            <v>6233.0599999999995</v>
          </cell>
        </row>
      </sheetData>
      <sheetData sheetId="1"/>
      <sheetData sheetId="2">
        <row r="19">
          <cell r="A19">
            <v>1</v>
          </cell>
        </row>
      </sheetData>
      <sheetData sheetId="3">
        <row r="19">
          <cell r="A19">
            <v>1</v>
          </cell>
        </row>
      </sheetData>
      <sheetData sheetId="4">
        <row r="16">
          <cell r="A16">
            <v>1</v>
          </cell>
        </row>
      </sheetData>
      <sheetData sheetId="5">
        <row r="16">
          <cell r="A16">
            <v>1</v>
          </cell>
        </row>
      </sheetData>
      <sheetData sheetId="6">
        <row r="1">
          <cell r="I1">
            <v>6233.0599999999995</v>
          </cell>
        </row>
        <row r="2">
          <cell r="B2" t="str">
            <v/>
          </cell>
          <cell r="C2" t="str">
            <v/>
          </cell>
          <cell r="D2" t="str">
            <v>десять</v>
          </cell>
          <cell r="E2" t="str">
            <v/>
          </cell>
        </row>
        <row r="3">
          <cell r="B3" t="str">
            <v>один</v>
          </cell>
          <cell r="C3" t="str">
            <v>одна</v>
          </cell>
          <cell r="D3" t="str">
            <v>двадцать</v>
          </cell>
          <cell r="E3" t="str">
            <v>сто</v>
          </cell>
        </row>
        <row r="4">
          <cell r="B4" t="str">
            <v>два</v>
          </cell>
          <cell r="C4" t="str">
            <v>две</v>
          </cell>
          <cell r="D4" t="str">
            <v>тридцать</v>
          </cell>
          <cell r="E4" t="str">
            <v>двести</v>
          </cell>
        </row>
        <row r="5">
          <cell r="B5" t="str">
            <v>три</v>
          </cell>
          <cell r="C5" t="str">
            <v>три</v>
          </cell>
          <cell r="D5" t="str">
            <v>сорок</v>
          </cell>
          <cell r="E5" t="str">
            <v>триста</v>
          </cell>
        </row>
        <row r="6">
          <cell r="B6" t="str">
            <v>четыре</v>
          </cell>
          <cell r="C6" t="str">
            <v>четыре</v>
          </cell>
          <cell r="D6" t="str">
            <v>пятьдесят</v>
          </cell>
          <cell r="E6" t="str">
            <v>четыреста</v>
          </cell>
        </row>
        <row r="7">
          <cell r="B7" t="str">
            <v>пять</v>
          </cell>
          <cell r="C7" t="str">
            <v>пять</v>
          </cell>
          <cell r="D7" t="str">
            <v>шестьдесят</v>
          </cell>
          <cell r="E7" t="str">
            <v>пятьсот</v>
          </cell>
        </row>
        <row r="8">
          <cell r="B8" t="str">
            <v>шесть</v>
          </cell>
          <cell r="C8" t="str">
            <v>шесть</v>
          </cell>
          <cell r="D8" t="str">
            <v>семьдесят</v>
          </cell>
          <cell r="E8" t="str">
            <v>шестьсот</v>
          </cell>
        </row>
        <row r="9">
          <cell r="B9" t="str">
            <v>семь</v>
          </cell>
          <cell r="C9" t="str">
            <v>семь</v>
          </cell>
          <cell r="D9" t="str">
            <v>восемьдесят</v>
          </cell>
          <cell r="E9" t="str">
            <v>семьсот</v>
          </cell>
        </row>
        <row r="10">
          <cell r="B10" t="str">
            <v>восемь</v>
          </cell>
          <cell r="C10" t="str">
            <v>восемь</v>
          </cell>
          <cell r="D10" t="str">
            <v>девяносто</v>
          </cell>
          <cell r="E10" t="str">
            <v>восемьсот</v>
          </cell>
        </row>
        <row r="11">
          <cell r="B11" t="str">
            <v>девять</v>
          </cell>
          <cell r="C11" t="str">
            <v>девять</v>
          </cell>
          <cell r="E11" t="str">
            <v>девятьсот</v>
          </cell>
        </row>
        <row r="12">
          <cell r="B12" t="str">
            <v>десять</v>
          </cell>
          <cell r="C12" t="str">
            <v>десять</v>
          </cell>
        </row>
        <row r="13">
          <cell r="B13" t="str">
            <v>одиннадцать</v>
          </cell>
          <cell r="C13" t="str">
            <v>одиннадцать</v>
          </cell>
        </row>
        <row r="14">
          <cell r="B14" t="str">
            <v>двенадцать</v>
          </cell>
          <cell r="C14" t="str">
            <v>двенадцать</v>
          </cell>
        </row>
        <row r="15">
          <cell r="B15" t="str">
            <v>тринадцать</v>
          </cell>
          <cell r="C15" t="str">
            <v>тринадцать</v>
          </cell>
        </row>
        <row r="16">
          <cell r="B16" t="str">
            <v>четырнадцать</v>
          </cell>
          <cell r="C16" t="str">
            <v>четырнадцать</v>
          </cell>
        </row>
        <row r="17">
          <cell r="B17" t="str">
            <v>пятнадцать</v>
          </cell>
          <cell r="C17" t="str">
            <v>пятнадцать</v>
          </cell>
        </row>
        <row r="18">
          <cell r="B18" t="str">
            <v>шестнадцать</v>
          </cell>
          <cell r="C18" t="str">
            <v>шестнадцать</v>
          </cell>
        </row>
        <row r="19">
          <cell r="B19" t="str">
            <v>семнадцать</v>
          </cell>
          <cell r="C19" t="str">
            <v>семнадцать</v>
          </cell>
        </row>
        <row r="20">
          <cell r="B20" t="str">
            <v>восемнадцать</v>
          </cell>
          <cell r="C20" t="str">
            <v>восемнадцать</v>
          </cell>
        </row>
        <row r="21">
          <cell r="B21" t="str">
            <v>девятнадцать</v>
          </cell>
          <cell r="C21" t="str">
            <v>девятнадцать</v>
          </cell>
        </row>
        <row r="22">
          <cell r="B22" t="str">
            <v>двадцать</v>
          </cell>
          <cell r="C22" t="str">
            <v>двадцать</v>
          </cell>
        </row>
      </sheetData>
      <sheetData sheetId="7"/>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F14"/>
  <sheetViews>
    <sheetView tabSelected="1" view="pageBreakPreview" zoomScaleNormal="85" zoomScaleSheetLayoutView="100" workbookViewId="0">
      <selection activeCell="B5" sqref="B5:F5"/>
    </sheetView>
  </sheetViews>
  <sheetFormatPr defaultRowHeight="17.25" x14ac:dyDescent="0.25"/>
  <cols>
    <col min="1" max="1" width="48" style="20" customWidth="1"/>
    <col min="2" max="2" width="28.5703125" style="20" customWidth="1"/>
    <col min="3" max="3" width="25.85546875" style="20" customWidth="1"/>
    <col min="4" max="4" width="11.42578125" style="20" customWidth="1"/>
    <col min="5" max="5" width="15.42578125" style="20" customWidth="1"/>
    <col min="6" max="6" width="25.42578125" style="20" customWidth="1"/>
    <col min="7" max="16384" width="9.140625" style="20"/>
  </cols>
  <sheetData>
    <row r="1" spans="1:6" ht="17.25" customHeight="1" x14ac:dyDescent="0.25">
      <c r="E1" s="40"/>
      <c r="F1" s="40"/>
    </row>
    <row r="3" spans="1:6" x14ac:dyDescent="0.25">
      <c r="A3" s="41" t="s">
        <v>54</v>
      </c>
      <c r="B3" s="41"/>
      <c r="C3" s="41"/>
      <c r="D3" s="41"/>
      <c r="E3" s="41"/>
      <c r="F3" s="41"/>
    </row>
    <row r="4" spans="1:6" ht="17.25" customHeight="1" x14ac:dyDescent="0.25">
      <c r="A4" s="47" t="s">
        <v>53</v>
      </c>
      <c r="B4" s="47"/>
      <c r="C4" s="47"/>
      <c r="D4" s="47"/>
      <c r="E4" s="47"/>
      <c r="F4" s="47"/>
    </row>
    <row r="5" spans="1:6" ht="57" customHeight="1" x14ac:dyDescent="0.25">
      <c r="A5" s="21" t="s">
        <v>25</v>
      </c>
      <c r="B5" s="42"/>
      <c r="C5" s="43"/>
      <c r="D5" s="43"/>
      <c r="E5" s="43"/>
      <c r="F5" s="43"/>
    </row>
    <row r="6" spans="1:6" ht="57" customHeight="1" x14ac:dyDescent="0.25">
      <c r="A6" s="21" t="s">
        <v>0</v>
      </c>
      <c r="B6" s="44" t="s">
        <v>56</v>
      </c>
      <c r="C6" s="45"/>
      <c r="D6" s="45"/>
      <c r="E6" s="45"/>
      <c r="F6" s="45"/>
    </row>
    <row r="7" spans="1:6" ht="57" customHeight="1" x14ac:dyDescent="0.25">
      <c r="A7" s="25" t="s">
        <v>57</v>
      </c>
      <c r="B7" s="46" t="s">
        <v>2</v>
      </c>
      <c r="C7" s="46"/>
      <c r="D7" s="46"/>
      <c r="E7" s="46"/>
      <c r="F7" s="46"/>
    </row>
    <row r="8" spans="1:6" ht="36.75" customHeight="1" x14ac:dyDescent="0.25">
      <c r="A8" s="25" t="s">
        <v>58</v>
      </c>
      <c r="B8" s="37">
        <f>'Прил. 1'!K30</f>
        <v>21</v>
      </c>
      <c r="C8" s="38"/>
      <c r="D8" s="38"/>
      <c r="E8" s="38"/>
      <c r="F8" s="39"/>
    </row>
    <row r="9" spans="1:6" ht="21" customHeight="1" x14ac:dyDescent="0.25">
      <c r="A9" s="26" t="str">
        <f>IF(A4="начальной (максимальной) цены контракта (НМЦК)","Расчет НМЦК","Расчет НЦЕ, НСЦЕ")</f>
        <v>Расчет НМЦК</v>
      </c>
      <c r="B9" s="22" t="s">
        <v>3</v>
      </c>
      <c r="C9" s="27" t="s">
        <v>62</v>
      </c>
      <c r="D9" s="34" t="str">
        <f>IF(A4="начальной (максимальной) цены контракта (НМЦК)","к обоснованию НМЦК","к обоснованию НЦЕ, НСЦЕ")</f>
        <v>к обоснованию НМЦК</v>
      </c>
      <c r="E9" s="34"/>
      <c r="F9" s="35"/>
    </row>
    <row r="10" spans="1:6" ht="21" customHeight="1" x14ac:dyDescent="0.25">
      <c r="A10" s="25" t="s">
        <v>59</v>
      </c>
      <c r="B10" s="36">
        <v>44670</v>
      </c>
      <c r="C10" s="36"/>
      <c r="D10" s="36"/>
      <c r="E10" s="36"/>
      <c r="F10" s="36"/>
    </row>
    <row r="11" spans="1:6" ht="48.75" customHeight="1" x14ac:dyDescent="0.25">
      <c r="A11" s="33"/>
      <c r="B11" s="33"/>
      <c r="C11" s="33"/>
      <c r="D11" s="33"/>
      <c r="E11" s="33"/>
      <c r="F11" s="33"/>
    </row>
    <row r="13" spans="1:6" ht="18" customHeight="1" x14ac:dyDescent="0.25"/>
    <row r="14" spans="1:6" ht="18" customHeight="1" x14ac:dyDescent="0.25"/>
  </sheetData>
  <sheetProtection password="CC4B" sheet="1" objects="1" scenarios="1" formatColumns="0" formatRows="0" selectLockedCells="1"/>
  <mergeCells count="10">
    <mergeCell ref="A11:F11"/>
    <mergeCell ref="D9:F9"/>
    <mergeCell ref="B10:F10"/>
    <mergeCell ref="B8:F8"/>
    <mergeCell ref="E1:F1"/>
    <mergeCell ref="A3:F3"/>
    <mergeCell ref="B5:F5"/>
    <mergeCell ref="B6:F6"/>
    <mergeCell ref="B7:F7"/>
    <mergeCell ref="A4:F4"/>
  </mergeCells>
  <dataValidations xWindow="1131" yWindow="336" count="6">
    <dataValidation type="date" operator="greaterThanOrEqual" showInputMessage="1" showErrorMessage="1" errorTitle="ВНИМАНИЕ!" error="Введите дату в формате ДД.ММ.ГГГГ" promptTitle="ВНИМАНИЕ!" prompt="В ячейке необходимо указать дату, месяц, год подготовки обоснования." sqref="B10:F10">
      <formula1>42370</formula1>
    </dataValidation>
    <dataValidation type="decimal" allowBlank="1" showInputMessage="1" showErrorMessage="1" errorTitle="ВНИМАНИЕ!" error="Укажите числовое значение больше 0." promptTitle="ВНИМАНИЕ!" prompt="Данная ячейка не заполняется." sqref="B8:F8">
      <formula1>0</formula1>
      <formula2>10000000000</formula2>
    </dataValidation>
    <dataValidation allowBlank="1" showInputMessage="1" showErrorMessage="1" promptTitle="ВНИМАНИЕ!" prompt="Данная ячейки не заполняется." sqref="A5:A10"/>
    <dataValidation allowBlank="1" showInputMessage="1" showErrorMessage="1" promptTitle="ВНИМАНИЕ!" prompt="Данная ячейка не заполняется." sqref="B6:F7 B9 D9"/>
    <dataValidation allowBlank="1" showInputMessage="1" showErrorMessage="1" promptTitle="ВНИМАНИЕ!" prompt="В ячейке необходимо указать предмет муниципального контракта (контракта)." sqref="B5:F5"/>
    <dataValidation allowBlank="1" showInputMessage="1" showErrorMessage="1" promptTitle="ВНИМАНИЕ!" prompt="В ячейке необходимо указать номера приложений к обоснованию." sqref="C9"/>
  </dataValidations>
  <pageMargins left="0.39370078740157483" right="0.39370078740157483" top="0.78740157480314965" bottom="0.39370078740157483" header="0.19685039370078741" footer="0.19685039370078741"/>
  <pageSetup paperSize="9" scale="89" orientation="landscape" r:id="rId1"/>
  <headerFooter>
    <oddHeader>&amp;L&amp;"Segoe UI Light,обычный"&amp;8Обоснование НМЦК v.12.02.21</oddHeader>
    <oddFooter>&amp;C&amp;"Segoe UI Light,обычный"&amp;8Страница  &amp;P из &amp;N</oddFooter>
  </headerFooter>
  <extLst>
    <ext xmlns:x14="http://schemas.microsoft.com/office/spreadsheetml/2009/9/main" uri="{CCE6A557-97BC-4b89-ADB6-D9C93CAAB3DF}">
      <x14:dataValidations xmlns:xm="http://schemas.microsoft.com/office/excel/2006/main" xWindow="1131" yWindow="336" count="1">
        <x14:dataValidation type="list" allowBlank="1" showInputMessage="1" showErrorMessage="1" promptTitle="ВНИМАНИЕ!" prompt="В ячейке можно выбрать значение только из справочника.">
          <x14:formula1>
            <xm:f>ИД!$A$7:$A$8</xm:f>
          </x14:formula1>
          <xm:sqref>A4:F4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pageSetUpPr fitToPage="1"/>
  </sheetPr>
  <dimension ref="A1:K30"/>
  <sheetViews>
    <sheetView view="pageBreakPreview" zoomScale="85" zoomScaleNormal="85" zoomScaleSheetLayoutView="85" workbookViewId="0">
      <selection activeCell="K1" sqref="K1"/>
    </sheetView>
  </sheetViews>
  <sheetFormatPr defaultRowHeight="17.25" x14ac:dyDescent="0.25"/>
  <cols>
    <col min="1" max="1" width="6" style="1" bestFit="1" customWidth="1"/>
    <col min="2" max="2" width="37.140625" style="1" customWidth="1"/>
    <col min="3" max="3" width="14.140625" style="1" bestFit="1" customWidth="1"/>
    <col min="4" max="4" width="19" style="1" customWidth="1"/>
    <col min="5" max="8" width="18.28515625" style="1" customWidth="1"/>
    <col min="9" max="9" width="15" style="1" customWidth="1"/>
    <col min="10" max="11" width="18.7109375" style="1" customWidth="1"/>
    <col min="12" max="16384" width="9.140625" style="3"/>
  </cols>
  <sheetData>
    <row r="1" spans="1:11" x14ac:dyDescent="0.25">
      <c r="J1" s="2" t="s">
        <v>4</v>
      </c>
      <c r="K1" s="30" t="s">
        <v>63</v>
      </c>
    </row>
    <row r="2" spans="1:11" x14ac:dyDescent="0.25">
      <c r="J2" s="52" t="s">
        <v>1</v>
      </c>
      <c r="K2" s="52"/>
    </row>
    <row r="3" spans="1:11" ht="15.75" customHeight="1" x14ac:dyDescent="0.25">
      <c r="J3" s="4"/>
    </row>
    <row r="4" spans="1:11" ht="20.25" customHeight="1" x14ac:dyDescent="0.25">
      <c r="A4" s="53" t="str">
        <f>IF('Обоснование НМЦК'!A4="начальной (максимальной) цены контракта (НМЦК)","Определение начальной (максимальной) цены контракта методом сопоставимых рыночных цен (анализа рынка)","Определение начальной цены единицы (начальной суммы цен единиц) товара (работы, услуги) методом сопоставимых рыночных цен (анализа рынка)")</f>
        <v>Определение начальной (максимальной) цены контракта методом сопоставимых рыночных цен (анализа рынка)</v>
      </c>
      <c r="B4" s="53"/>
      <c r="C4" s="53"/>
      <c r="D4" s="53"/>
      <c r="E4" s="53"/>
      <c r="F4" s="53"/>
      <c r="G4" s="53"/>
      <c r="H4" s="53"/>
      <c r="I4" s="53"/>
      <c r="J4" s="53"/>
      <c r="K4" s="53"/>
    </row>
    <row r="5" spans="1:11" s="8" customFormat="1" ht="12" customHeight="1" x14ac:dyDescent="0.25">
      <c r="A5" s="5"/>
      <c r="B5" s="6"/>
      <c r="C5" s="7"/>
      <c r="D5" s="5"/>
      <c r="E5" s="5"/>
      <c r="F5" s="5"/>
      <c r="G5" s="5"/>
      <c r="H5" s="5"/>
      <c r="I5" s="5"/>
      <c r="J5" s="5"/>
      <c r="K5" s="5"/>
    </row>
    <row r="6" spans="1:11" s="8" customFormat="1" ht="38.25" customHeight="1" x14ac:dyDescent="0.25">
      <c r="A6" s="54" t="s">
        <v>5</v>
      </c>
      <c r="B6" s="54" t="s">
        <v>6</v>
      </c>
      <c r="C6" s="54" t="s">
        <v>7</v>
      </c>
      <c r="D6" s="54" t="str">
        <f>IF('Обоснование НМЦК'!A4="начальной (максимальной) цены контракта (НМЦК)","Количество (объем) товара (работы, услуги)","Количество (объем) товара (работы, услуги) невозможно определить")</f>
        <v>Количество (объем) товара (работы, услуги)</v>
      </c>
      <c r="E6" s="54" t="s">
        <v>8</v>
      </c>
      <c r="F6" s="54"/>
      <c r="G6" s="54"/>
      <c r="H6" s="54"/>
      <c r="I6" s="50" t="s">
        <v>23</v>
      </c>
      <c r="J6" s="54" t="s">
        <v>9</v>
      </c>
      <c r="K6" s="54" t="s">
        <v>61</v>
      </c>
    </row>
    <row r="7" spans="1:11" s="8" customFormat="1" ht="72.75" customHeight="1" x14ac:dyDescent="0.25">
      <c r="A7" s="54"/>
      <c r="B7" s="54"/>
      <c r="C7" s="54"/>
      <c r="D7" s="54"/>
      <c r="E7" s="9" t="str">
        <f>IF('Прил. 2'!A4="Определение ценовой информации, полученной от поставщиков (подрядчиков, исполнителей)","запрос поставщикам (подрядчикам, исполнителям)","запрос в ЕИС")</f>
        <v>запрос поставщикам (подрядчикам, исполнителям)</v>
      </c>
      <c r="F7" s="9" t="str">
        <f>IF(E7="запрос поставщикам (подрядчикам, исполнителям)","запрос в ЕИС","запрос поставщикам (подрядчикам, исполнителям)")</f>
        <v>запрос в ЕИС</v>
      </c>
      <c r="G7" s="9" t="str">
        <f>IF(H7="общедоступные источники","реестр контрактов","общедоступные источники")</f>
        <v>реестр контрактов</v>
      </c>
      <c r="H7" s="9" t="str">
        <f>IF('Прил. 3'!A4="Определение ценовой информации, полученной из общедоступных источников","общедоступные источники","реестр контрактов")</f>
        <v>общедоступные источники</v>
      </c>
      <c r="I7" s="51"/>
      <c r="J7" s="54"/>
      <c r="K7" s="54"/>
    </row>
    <row r="8" spans="1:11" s="8" customFormat="1" x14ac:dyDescent="0.25">
      <c r="A8" s="9">
        <v>1</v>
      </c>
      <c r="B8" s="9">
        <v>2</v>
      </c>
      <c r="C8" s="9">
        <v>3</v>
      </c>
      <c r="D8" s="9">
        <v>4</v>
      </c>
      <c r="E8" s="9">
        <v>5</v>
      </c>
      <c r="F8" s="9">
        <v>6</v>
      </c>
      <c r="G8" s="9">
        <v>7</v>
      </c>
      <c r="H8" s="9">
        <v>8</v>
      </c>
      <c r="I8" s="9">
        <v>9</v>
      </c>
      <c r="J8" s="9">
        <v>10</v>
      </c>
      <c r="K8" s="9">
        <v>11</v>
      </c>
    </row>
    <row r="9" spans="1:11" s="8" customFormat="1" ht="25.5" customHeight="1" x14ac:dyDescent="0.25">
      <c r="A9" s="10">
        <v>1</v>
      </c>
      <c r="B9" s="28" t="s">
        <v>30</v>
      </c>
      <c r="C9" s="28" t="s">
        <v>26</v>
      </c>
      <c r="D9" s="29">
        <v>1</v>
      </c>
      <c r="E9" s="11">
        <f>'Прил. 2'!I11</f>
        <v>1</v>
      </c>
      <c r="F9" s="11"/>
      <c r="G9" s="11"/>
      <c r="H9" s="11">
        <f>'Прил. 3'!I9</f>
        <v>1</v>
      </c>
      <c r="I9" s="12">
        <f t="shared" ref="I9:I17" si="0">STDEVA(E9:H9)/J9*100</f>
        <v>0</v>
      </c>
      <c r="J9" s="13">
        <f t="shared" ref="J9:J17" si="1">ROUND(AVERAGE(E9:H9),2)</f>
        <v>1</v>
      </c>
      <c r="K9" s="13">
        <f>ROUND((D9*J9),2)</f>
        <v>1</v>
      </c>
    </row>
    <row r="10" spans="1:11" s="8" customFormat="1" ht="25.5" customHeight="1" x14ac:dyDescent="0.25">
      <c r="A10" s="14">
        <v>2</v>
      </c>
      <c r="B10" s="28" t="s">
        <v>31</v>
      </c>
      <c r="C10" s="28" t="s">
        <v>26</v>
      </c>
      <c r="D10" s="29">
        <v>1</v>
      </c>
      <c r="E10" s="11">
        <f>'Прил. 2'!I12</f>
        <v>1</v>
      </c>
      <c r="F10" s="11"/>
      <c r="G10" s="11"/>
      <c r="H10" s="11">
        <f>'Прил. 3'!I12</f>
        <v>1</v>
      </c>
      <c r="I10" s="12">
        <f t="shared" si="0"/>
        <v>0</v>
      </c>
      <c r="J10" s="13">
        <f t="shared" si="1"/>
        <v>1</v>
      </c>
      <c r="K10" s="13">
        <f>ROUND((D10*J10),2)</f>
        <v>1</v>
      </c>
    </row>
    <row r="11" spans="1:11" s="8" customFormat="1" ht="25.5" customHeight="1" x14ac:dyDescent="0.25">
      <c r="A11" s="10">
        <v>3</v>
      </c>
      <c r="B11" s="28" t="s">
        <v>32</v>
      </c>
      <c r="C11" s="28" t="s">
        <v>26</v>
      </c>
      <c r="D11" s="29">
        <v>1</v>
      </c>
      <c r="E11" s="11">
        <f>'Прил. 2'!I13</f>
        <v>1</v>
      </c>
      <c r="F11" s="11"/>
      <c r="G11" s="11"/>
      <c r="H11" s="11">
        <f>'Прил. 3'!I15</f>
        <v>1</v>
      </c>
      <c r="I11" s="12">
        <f t="shared" si="0"/>
        <v>0</v>
      </c>
      <c r="J11" s="13">
        <f t="shared" si="1"/>
        <v>1</v>
      </c>
      <c r="K11" s="13">
        <f>ROUND((D11*J11),2)</f>
        <v>1</v>
      </c>
    </row>
    <row r="12" spans="1:11" s="8" customFormat="1" ht="25.5" customHeight="1" x14ac:dyDescent="0.25">
      <c r="A12" s="14">
        <v>4</v>
      </c>
      <c r="B12" s="28" t="s">
        <v>33</v>
      </c>
      <c r="C12" s="28" t="s">
        <v>26</v>
      </c>
      <c r="D12" s="29">
        <v>1</v>
      </c>
      <c r="E12" s="11">
        <f>'Прил. 2'!I14</f>
        <v>1</v>
      </c>
      <c r="F12" s="11"/>
      <c r="G12" s="11"/>
      <c r="H12" s="11">
        <f>'Прил. 3'!I18</f>
        <v>1</v>
      </c>
      <c r="I12" s="12">
        <f t="shared" si="0"/>
        <v>0</v>
      </c>
      <c r="J12" s="13">
        <f t="shared" si="1"/>
        <v>1</v>
      </c>
      <c r="K12" s="13">
        <f t="shared" ref="K12:K29" si="2">ROUND((D12*J12),2)</f>
        <v>1</v>
      </c>
    </row>
    <row r="13" spans="1:11" s="8" customFormat="1" ht="25.5" customHeight="1" x14ac:dyDescent="0.25">
      <c r="A13" s="10">
        <v>5</v>
      </c>
      <c r="B13" s="28" t="s">
        <v>34</v>
      </c>
      <c r="C13" s="28" t="s">
        <v>26</v>
      </c>
      <c r="D13" s="29">
        <v>1</v>
      </c>
      <c r="E13" s="11">
        <f>'Прил. 2'!I15</f>
        <v>1</v>
      </c>
      <c r="F13" s="11"/>
      <c r="G13" s="11"/>
      <c r="H13" s="11">
        <f>'Прил. 3'!I21</f>
        <v>1</v>
      </c>
      <c r="I13" s="12">
        <f t="shared" si="0"/>
        <v>0</v>
      </c>
      <c r="J13" s="13">
        <f t="shared" si="1"/>
        <v>1</v>
      </c>
      <c r="K13" s="13">
        <f t="shared" si="2"/>
        <v>1</v>
      </c>
    </row>
    <row r="14" spans="1:11" ht="25.5" customHeight="1" x14ac:dyDescent="0.25">
      <c r="A14" s="14">
        <v>6</v>
      </c>
      <c r="B14" s="28" t="s">
        <v>35</v>
      </c>
      <c r="C14" s="28" t="s">
        <v>26</v>
      </c>
      <c r="D14" s="29">
        <v>1</v>
      </c>
      <c r="E14" s="11">
        <f>'Прил. 2'!I16</f>
        <v>1</v>
      </c>
      <c r="F14" s="11"/>
      <c r="G14" s="11"/>
      <c r="H14" s="11">
        <f>'Прил. 3'!I24</f>
        <v>1</v>
      </c>
      <c r="I14" s="12">
        <f t="shared" si="0"/>
        <v>0</v>
      </c>
      <c r="J14" s="13">
        <f t="shared" si="1"/>
        <v>1</v>
      </c>
      <c r="K14" s="13">
        <f t="shared" si="2"/>
        <v>1</v>
      </c>
    </row>
    <row r="15" spans="1:11" ht="25.5" customHeight="1" x14ac:dyDescent="0.25">
      <c r="A15" s="10">
        <v>7</v>
      </c>
      <c r="B15" s="28" t="s">
        <v>36</v>
      </c>
      <c r="C15" s="28" t="s">
        <v>26</v>
      </c>
      <c r="D15" s="29">
        <v>1</v>
      </c>
      <c r="E15" s="11">
        <f>'Прил. 2'!I17</f>
        <v>1</v>
      </c>
      <c r="F15" s="11"/>
      <c r="G15" s="11"/>
      <c r="H15" s="11">
        <f>'Прил. 3'!I27</f>
        <v>1</v>
      </c>
      <c r="I15" s="12">
        <f t="shared" si="0"/>
        <v>0</v>
      </c>
      <c r="J15" s="13">
        <f t="shared" si="1"/>
        <v>1</v>
      </c>
      <c r="K15" s="13">
        <f t="shared" si="2"/>
        <v>1</v>
      </c>
    </row>
    <row r="16" spans="1:11" ht="25.5" customHeight="1" x14ac:dyDescent="0.25">
      <c r="A16" s="14">
        <v>8</v>
      </c>
      <c r="B16" s="28" t="s">
        <v>37</v>
      </c>
      <c r="C16" s="28" t="s">
        <v>26</v>
      </c>
      <c r="D16" s="29">
        <v>1</v>
      </c>
      <c r="E16" s="11">
        <f>'Прил. 2'!I18</f>
        <v>1</v>
      </c>
      <c r="F16" s="11"/>
      <c r="G16" s="11"/>
      <c r="H16" s="11">
        <f>'Прил. 3'!I30</f>
        <v>1</v>
      </c>
      <c r="I16" s="12">
        <f t="shared" si="0"/>
        <v>0</v>
      </c>
      <c r="J16" s="13">
        <f t="shared" si="1"/>
        <v>1</v>
      </c>
      <c r="K16" s="13">
        <f t="shared" si="2"/>
        <v>1</v>
      </c>
    </row>
    <row r="17" spans="1:11" ht="25.5" customHeight="1" x14ac:dyDescent="0.25">
      <c r="A17" s="10">
        <v>9</v>
      </c>
      <c r="B17" s="28" t="s">
        <v>38</v>
      </c>
      <c r="C17" s="28" t="s">
        <v>26</v>
      </c>
      <c r="D17" s="29">
        <v>1</v>
      </c>
      <c r="E17" s="11">
        <f>'Прил. 2'!I19</f>
        <v>1</v>
      </c>
      <c r="F17" s="11"/>
      <c r="G17" s="11"/>
      <c r="H17" s="11">
        <f>'Прил. 3'!I33</f>
        <v>1</v>
      </c>
      <c r="I17" s="12">
        <f t="shared" si="0"/>
        <v>0</v>
      </c>
      <c r="J17" s="13">
        <f t="shared" si="1"/>
        <v>1</v>
      </c>
      <c r="K17" s="13">
        <f t="shared" si="2"/>
        <v>1</v>
      </c>
    </row>
    <row r="18" spans="1:11" ht="25.5" customHeight="1" x14ac:dyDescent="0.25">
      <c r="A18" s="14">
        <v>10</v>
      </c>
      <c r="B18" s="28" t="s">
        <v>39</v>
      </c>
      <c r="C18" s="28" t="s">
        <v>26</v>
      </c>
      <c r="D18" s="29">
        <v>1</v>
      </c>
      <c r="E18" s="11">
        <f>'Прил. 2'!I20</f>
        <v>1</v>
      </c>
      <c r="F18" s="11"/>
      <c r="G18" s="11"/>
      <c r="H18" s="11">
        <f>'Прил. 3'!I36</f>
        <v>1</v>
      </c>
      <c r="I18" s="12">
        <f t="shared" ref="I18:I29" si="3">STDEVA(E18:H18)/J18*100</f>
        <v>0</v>
      </c>
      <c r="J18" s="13">
        <f t="shared" ref="J18:J29" si="4">ROUND(AVERAGE(E18:H18),2)</f>
        <v>1</v>
      </c>
      <c r="K18" s="13">
        <f t="shared" si="2"/>
        <v>1</v>
      </c>
    </row>
    <row r="19" spans="1:11" ht="25.5" customHeight="1" x14ac:dyDescent="0.25">
      <c r="A19" s="10">
        <v>11</v>
      </c>
      <c r="B19" s="28" t="s">
        <v>40</v>
      </c>
      <c r="C19" s="28" t="s">
        <v>26</v>
      </c>
      <c r="D19" s="29">
        <v>1</v>
      </c>
      <c r="E19" s="11">
        <f>'Прил. 2'!I21</f>
        <v>1</v>
      </c>
      <c r="F19" s="11"/>
      <c r="G19" s="11"/>
      <c r="H19" s="11">
        <f>'Прил. 3'!I39</f>
        <v>1</v>
      </c>
      <c r="I19" s="12">
        <f t="shared" si="3"/>
        <v>0</v>
      </c>
      <c r="J19" s="13">
        <f t="shared" si="4"/>
        <v>1</v>
      </c>
      <c r="K19" s="13">
        <f t="shared" si="2"/>
        <v>1</v>
      </c>
    </row>
    <row r="20" spans="1:11" ht="25.5" customHeight="1" x14ac:dyDescent="0.25">
      <c r="A20" s="14">
        <v>12</v>
      </c>
      <c r="B20" s="28" t="s">
        <v>41</v>
      </c>
      <c r="C20" s="28" t="s">
        <v>26</v>
      </c>
      <c r="D20" s="29">
        <v>1</v>
      </c>
      <c r="E20" s="11">
        <f>'Прил. 2'!I22</f>
        <v>1</v>
      </c>
      <c r="F20" s="11"/>
      <c r="G20" s="11"/>
      <c r="H20" s="11">
        <f>'Прил. 3'!I42</f>
        <v>1</v>
      </c>
      <c r="I20" s="12">
        <f t="shared" si="3"/>
        <v>0</v>
      </c>
      <c r="J20" s="13">
        <f t="shared" si="4"/>
        <v>1</v>
      </c>
      <c r="K20" s="13">
        <f t="shared" si="2"/>
        <v>1</v>
      </c>
    </row>
    <row r="21" spans="1:11" ht="25.5" customHeight="1" x14ac:dyDescent="0.25">
      <c r="A21" s="10">
        <v>13</v>
      </c>
      <c r="B21" s="28" t="s">
        <v>42</v>
      </c>
      <c r="C21" s="28" t="s">
        <v>26</v>
      </c>
      <c r="D21" s="29">
        <v>1</v>
      </c>
      <c r="E21" s="11">
        <f>'Прил. 2'!I23</f>
        <v>1</v>
      </c>
      <c r="F21" s="11"/>
      <c r="G21" s="11"/>
      <c r="H21" s="11">
        <f>'Прил. 3'!I45</f>
        <v>1</v>
      </c>
      <c r="I21" s="12">
        <f t="shared" si="3"/>
        <v>0</v>
      </c>
      <c r="J21" s="13">
        <f t="shared" si="4"/>
        <v>1</v>
      </c>
      <c r="K21" s="13">
        <f t="shared" si="2"/>
        <v>1</v>
      </c>
    </row>
    <row r="22" spans="1:11" ht="25.5" customHeight="1" x14ac:dyDescent="0.25">
      <c r="A22" s="14">
        <v>14</v>
      </c>
      <c r="B22" s="28" t="s">
        <v>43</v>
      </c>
      <c r="C22" s="28" t="s">
        <v>26</v>
      </c>
      <c r="D22" s="29">
        <v>1</v>
      </c>
      <c r="E22" s="11">
        <f>'Прил. 2'!I24</f>
        <v>1</v>
      </c>
      <c r="F22" s="11"/>
      <c r="G22" s="11"/>
      <c r="H22" s="11">
        <f>'Прил. 3'!I48</f>
        <v>1</v>
      </c>
      <c r="I22" s="12">
        <f t="shared" si="3"/>
        <v>0</v>
      </c>
      <c r="J22" s="13">
        <f t="shared" si="4"/>
        <v>1</v>
      </c>
      <c r="K22" s="13">
        <f t="shared" si="2"/>
        <v>1</v>
      </c>
    </row>
    <row r="23" spans="1:11" ht="25.5" customHeight="1" x14ac:dyDescent="0.25">
      <c r="A23" s="10">
        <v>15</v>
      </c>
      <c r="B23" s="28" t="s">
        <v>44</v>
      </c>
      <c r="C23" s="28" t="s">
        <v>26</v>
      </c>
      <c r="D23" s="29">
        <v>1</v>
      </c>
      <c r="E23" s="11">
        <f>'Прил. 2'!I25</f>
        <v>1</v>
      </c>
      <c r="F23" s="11"/>
      <c r="G23" s="11"/>
      <c r="H23" s="11">
        <f>'Прил. 3'!I51</f>
        <v>1</v>
      </c>
      <c r="I23" s="12">
        <f t="shared" si="3"/>
        <v>0</v>
      </c>
      <c r="J23" s="13">
        <f t="shared" si="4"/>
        <v>1</v>
      </c>
      <c r="K23" s="13">
        <f t="shared" si="2"/>
        <v>1</v>
      </c>
    </row>
    <row r="24" spans="1:11" ht="25.5" customHeight="1" x14ac:dyDescent="0.25">
      <c r="A24" s="14">
        <v>16</v>
      </c>
      <c r="B24" s="28" t="s">
        <v>45</v>
      </c>
      <c r="C24" s="28" t="s">
        <v>26</v>
      </c>
      <c r="D24" s="29">
        <v>1</v>
      </c>
      <c r="E24" s="11">
        <f>'Прил. 2'!I26</f>
        <v>1</v>
      </c>
      <c r="F24" s="11"/>
      <c r="G24" s="11"/>
      <c r="H24" s="11">
        <f>'Прил. 3'!I54</f>
        <v>1</v>
      </c>
      <c r="I24" s="12">
        <f t="shared" si="3"/>
        <v>0</v>
      </c>
      <c r="J24" s="13">
        <f t="shared" si="4"/>
        <v>1</v>
      </c>
      <c r="K24" s="13">
        <f t="shared" si="2"/>
        <v>1</v>
      </c>
    </row>
    <row r="25" spans="1:11" ht="25.5" customHeight="1" x14ac:dyDescent="0.25">
      <c r="A25" s="10">
        <v>17</v>
      </c>
      <c r="B25" s="28" t="s">
        <v>46</v>
      </c>
      <c r="C25" s="28" t="s">
        <v>26</v>
      </c>
      <c r="D25" s="29">
        <v>1</v>
      </c>
      <c r="E25" s="11">
        <f>'Прил. 2'!I27</f>
        <v>1</v>
      </c>
      <c r="F25" s="11"/>
      <c r="G25" s="11"/>
      <c r="H25" s="11">
        <f>'Прил. 3'!I57</f>
        <v>1</v>
      </c>
      <c r="I25" s="12">
        <f t="shared" si="3"/>
        <v>0</v>
      </c>
      <c r="J25" s="13">
        <f t="shared" si="4"/>
        <v>1</v>
      </c>
      <c r="K25" s="13">
        <f t="shared" si="2"/>
        <v>1</v>
      </c>
    </row>
    <row r="26" spans="1:11" ht="25.5" customHeight="1" x14ac:dyDescent="0.25">
      <c r="A26" s="10">
        <v>18</v>
      </c>
      <c r="B26" s="28" t="s">
        <v>47</v>
      </c>
      <c r="C26" s="28" t="s">
        <v>26</v>
      </c>
      <c r="D26" s="29">
        <v>1</v>
      </c>
      <c r="E26" s="11">
        <f>'Прил. 2'!I28</f>
        <v>1</v>
      </c>
      <c r="F26" s="11"/>
      <c r="G26" s="11"/>
      <c r="H26" s="11">
        <f>'Прил. 3'!I60</f>
        <v>1</v>
      </c>
      <c r="I26" s="12">
        <f t="shared" si="3"/>
        <v>0</v>
      </c>
      <c r="J26" s="13">
        <f t="shared" si="4"/>
        <v>1</v>
      </c>
      <c r="K26" s="13">
        <f t="shared" si="2"/>
        <v>1</v>
      </c>
    </row>
    <row r="27" spans="1:11" ht="25.5" customHeight="1" x14ac:dyDescent="0.25">
      <c r="A27" s="14">
        <v>19</v>
      </c>
      <c r="B27" s="28" t="s">
        <v>48</v>
      </c>
      <c r="C27" s="28" t="s">
        <v>26</v>
      </c>
      <c r="D27" s="29">
        <v>1</v>
      </c>
      <c r="E27" s="11">
        <f>'Прил. 2'!I29</f>
        <v>1</v>
      </c>
      <c r="F27" s="11"/>
      <c r="G27" s="11"/>
      <c r="H27" s="11">
        <f>'Прил. 3'!I63</f>
        <v>1</v>
      </c>
      <c r="I27" s="12">
        <f t="shared" si="3"/>
        <v>0</v>
      </c>
      <c r="J27" s="13">
        <f t="shared" si="4"/>
        <v>1</v>
      </c>
      <c r="K27" s="13">
        <f t="shared" si="2"/>
        <v>1</v>
      </c>
    </row>
    <row r="28" spans="1:11" ht="25.5" customHeight="1" x14ac:dyDescent="0.25">
      <c r="A28" s="10">
        <v>20</v>
      </c>
      <c r="B28" s="28" t="s">
        <v>49</v>
      </c>
      <c r="C28" s="28" t="s">
        <v>26</v>
      </c>
      <c r="D28" s="29">
        <v>1</v>
      </c>
      <c r="E28" s="11">
        <f>'Прил. 2'!I30</f>
        <v>1</v>
      </c>
      <c r="F28" s="11"/>
      <c r="G28" s="11"/>
      <c r="H28" s="11">
        <f>'Прил. 3'!I66</f>
        <v>1</v>
      </c>
      <c r="I28" s="12">
        <f t="shared" si="3"/>
        <v>0</v>
      </c>
      <c r="J28" s="13">
        <f t="shared" si="4"/>
        <v>1</v>
      </c>
      <c r="K28" s="13">
        <f t="shared" si="2"/>
        <v>1</v>
      </c>
    </row>
    <row r="29" spans="1:11" ht="25.5" customHeight="1" x14ac:dyDescent="0.25">
      <c r="A29" s="10">
        <v>21</v>
      </c>
      <c r="B29" s="28" t="s">
        <v>50</v>
      </c>
      <c r="C29" s="28" t="s">
        <v>26</v>
      </c>
      <c r="D29" s="29">
        <v>1</v>
      </c>
      <c r="E29" s="11">
        <f>'Прил. 2'!I31</f>
        <v>1</v>
      </c>
      <c r="F29" s="11"/>
      <c r="G29" s="11"/>
      <c r="H29" s="11">
        <f>'Прил. 3'!I69</f>
        <v>1</v>
      </c>
      <c r="I29" s="12">
        <f t="shared" si="3"/>
        <v>0</v>
      </c>
      <c r="J29" s="13">
        <f t="shared" si="4"/>
        <v>1</v>
      </c>
      <c r="K29" s="13">
        <f t="shared" si="2"/>
        <v>1</v>
      </c>
    </row>
    <row r="30" spans="1:11" ht="57" customHeight="1" x14ac:dyDescent="0.25">
      <c r="I30" s="48" t="s">
        <v>60</v>
      </c>
      <c r="J30" s="49"/>
      <c r="K30" s="15">
        <f>SUM(K9:K29)</f>
        <v>21</v>
      </c>
    </row>
  </sheetData>
  <sheetProtection sheet="1" objects="1" scenarios="1" formatColumns="0" formatRows="0" insertRows="0" deleteRows="0" selectLockedCells="1" sort="0" autoFilter="0"/>
  <mergeCells count="11">
    <mergeCell ref="I30:J30"/>
    <mergeCell ref="I6:I7"/>
    <mergeCell ref="J2:K2"/>
    <mergeCell ref="A4:K4"/>
    <mergeCell ref="A6:A7"/>
    <mergeCell ref="B6:B7"/>
    <mergeCell ref="C6:C7"/>
    <mergeCell ref="D6:D7"/>
    <mergeCell ref="E6:H6"/>
    <mergeCell ref="J6:J7"/>
    <mergeCell ref="K6:K7"/>
  </mergeCells>
  <dataValidations count="1">
    <dataValidation type="decimal" allowBlank="1" showInputMessage="1" showErrorMessage="1" errorTitle="ВНИМАНИЕ!" error="Введите действительное число больше нуля." sqref="E9:H29">
      <formula1>0</formula1>
      <formula2>1000000000</formula2>
    </dataValidation>
  </dataValidations>
  <pageMargins left="0.7" right="0.7" top="0.75" bottom="0.75" header="0.3" footer="0.3"/>
  <pageSetup paperSize="9" scale="62" orientation="landscape" r:id="rId1"/>
  <ignoredErrors>
    <ignoredError sqref="I9:J17 I18:J29" formulaRange="1"/>
    <ignoredError sqref="H11"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pageSetUpPr fitToPage="1"/>
  </sheetPr>
  <dimension ref="A1:I31"/>
  <sheetViews>
    <sheetView view="pageBreakPreview" zoomScale="85" zoomScaleNormal="85" zoomScaleSheetLayoutView="85" workbookViewId="0">
      <selection activeCell="A4" sqref="A4:I4"/>
    </sheetView>
  </sheetViews>
  <sheetFormatPr defaultRowHeight="17.25" x14ac:dyDescent="0.25"/>
  <cols>
    <col min="1" max="1" width="6.42578125" style="1" customWidth="1"/>
    <col min="2" max="2" width="21.7109375" style="1" customWidth="1"/>
    <col min="3" max="3" width="18.28515625" style="1" customWidth="1"/>
    <col min="4" max="4" width="21.7109375" style="1" customWidth="1"/>
    <col min="5" max="5" width="18.28515625" style="1" customWidth="1"/>
    <col min="6" max="6" width="21.7109375" style="1" customWidth="1"/>
    <col min="7" max="7" width="18.28515625" style="1" customWidth="1"/>
    <col min="8" max="8" width="15" style="1" customWidth="1"/>
    <col min="9" max="9" width="18.7109375" style="1" customWidth="1"/>
    <col min="10" max="16384" width="9.140625" style="3"/>
  </cols>
  <sheetData>
    <row r="1" spans="1:9" x14ac:dyDescent="0.25">
      <c r="G1" s="55" t="s">
        <v>4</v>
      </c>
      <c r="H1" s="55"/>
      <c r="I1" s="30" t="s">
        <v>64</v>
      </c>
    </row>
    <row r="2" spans="1:9" x14ac:dyDescent="0.25">
      <c r="H2" s="52" t="s">
        <v>1</v>
      </c>
      <c r="I2" s="52"/>
    </row>
    <row r="3" spans="1:9" ht="15.75" customHeight="1" x14ac:dyDescent="0.25">
      <c r="I3" s="4"/>
    </row>
    <row r="4" spans="1:9" ht="20.25" customHeight="1" x14ac:dyDescent="0.25">
      <c r="A4" s="58" t="s">
        <v>51</v>
      </c>
      <c r="B4" s="59"/>
      <c r="C4" s="59"/>
      <c r="D4" s="59"/>
      <c r="E4" s="59"/>
      <c r="F4" s="59"/>
      <c r="G4" s="59"/>
      <c r="H4" s="59"/>
      <c r="I4" s="59"/>
    </row>
    <row r="5" spans="1:9" s="8" customFormat="1" ht="12" customHeight="1" x14ac:dyDescent="0.25">
      <c r="A5" s="5"/>
      <c r="B5" s="5"/>
      <c r="C5" s="5"/>
      <c r="D5" s="5"/>
      <c r="E5" s="5"/>
      <c r="F5" s="5"/>
      <c r="G5" s="5"/>
      <c r="H5" s="5"/>
      <c r="I5" s="5"/>
    </row>
    <row r="6" spans="1:9" s="8" customFormat="1" ht="39" customHeight="1" x14ac:dyDescent="0.25">
      <c r="A6" s="54" t="s">
        <v>10</v>
      </c>
      <c r="B6" s="50" t="s">
        <v>11</v>
      </c>
      <c r="C6" s="50"/>
      <c r="D6" s="54"/>
      <c r="E6" s="54"/>
      <c r="F6" s="54"/>
      <c r="G6" s="54"/>
      <c r="H6" s="50" t="s">
        <v>23</v>
      </c>
      <c r="I6" s="54" t="s">
        <v>22</v>
      </c>
    </row>
    <row r="7" spans="1:9" s="8" customFormat="1" ht="21" customHeight="1" x14ac:dyDescent="0.25">
      <c r="A7" s="60"/>
      <c r="B7" s="61" t="s">
        <v>12</v>
      </c>
      <c r="C7" s="62"/>
      <c r="D7" s="61" t="s">
        <v>13</v>
      </c>
      <c r="E7" s="62"/>
      <c r="F7" s="61" t="s">
        <v>14</v>
      </c>
      <c r="G7" s="62"/>
      <c r="H7" s="63"/>
      <c r="I7" s="54"/>
    </row>
    <row r="8" spans="1:9" s="8" customFormat="1" ht="21.75" customHeight="1" x14ac:dyDescent="0.25">
      <c r="A8" s="60"/>
      <c r="B8" s="56" t="s">
        <v>15</v>
      </c>
      <c r="C8" s="57"/>
      <c r="D8" s="56" t="s">
        <v>15</v>
      </c>
      <c r="E8" s="57"/>
      <c r="F8" s="56" t="s">
        <v>15</v>
      </c>
      <c r="G8" s="57"/>
      <c r="H8" s="63"/>
      <c r="I8" s="54"/>
    </row>
    <row r="9" spans="1:9" s="8" customFormat="1" ht="69" customHeight="1" x14ac:dyDescent="0.25">
      <c r="A9" s="54"/>
      <c r="B9" s="16" t="s">
        <v>16</v>
      </c>
      <c r="C9" s="16" t="s">
        <v>17</v>
      </c>
      <c r="D9" s="16" t="s">
        <v>16</v>
      </c>
      <c r="E9" s="16" t="s">
        <v>17</v>
      </c>
      <c r="F9" s="16" t="s">
        <v>16</v>
      </c>
      <c r="G9" s="16" t="s">
        <v>17</v>
      </c>
      <c r="H9" s="51"/>
      <c r="I9" s="54"/>
    </row>
    <row r="10" spans="1:9" s="8" customFormat="1" x14ac:dyDescent="0.25">
      <c r="A10" s="9">
        <v>1</v>
      </c>
      <c r="B10" s="9">
        <v>2</v>
      </c>
      <c r="C10" s="9">
        <v>3</v>
      </c>
      <c r="D10" s="9">
        <v>4</v>
      </c>
      <c r="E10" s="9">
        <v>5</v>
      </c>
      <c r="F10" s="9">
        <v>6</v>
      </c>
      <c r="G10" s="9">
        <v>7</v>
      </c>
      <c r="H10" s="9">
        <v>8</v>
      </c>
      <c r="I10" s="9">
        <v>9</v>
      </c>
    </row>
    <row r="11" spans="1:9" s="8" customFormat="1" ht="33" customHeight="1" x14ac:dyDescent="0.25">
      <c r="A11" s="10">
        <v>1</v>
      </c>
      <c r="B11" s="19" t="str">
        <f>'Прил. 1'!B9</f>
        <v>Товар, работа, услуга 1</v>
      </c>
      <c r="C11" s="29">
        <v>1</v>
      </c>
      <c r="D11" s="19" t="str">
        <f>B11</f>
        <v>Товар, работа, услуга 1</v>
      </c>
      <c r="E11" s="29">
        <v>1</v>
      </c>
      <c r="F11" s="19" t="str">
        <f>B11</f>
        <v>Товар, работа, услуга 1</v>
      </c>
      <c r="G11" s="29">
        <v>1</v>
      </c>
      <c r="H11" s="12">
        <f t="shared" ref="H11:H20" si="0">STDEVA(C11,E11,G11)/I11*100</f>
        <v>0</v>
      </c>
      <c r="I11" s="13">
        <f>ROUND(AVERAGE(C11,E11,G11),2)</f>
        <v>1</v>
      </c>
    </row>
    <row r="12" spans="1:9" s="8" customFormat="1" ht="33" customHeight="1" x14ac:dyDescent="0.25">
      <c r="A12" s="14">
        <v>2</v>
      </c>
      <c r="B12" s="19" t="str">
        <f>'Прил. 1'!B10</f>
        <v>Товар, работа, услуга 2</v>
      </c>
      <c r="C12" s="29">
        <v>1</v>
      </c>
      <c r="D12" s="19" t="str">
        <f t="shared" ref="D12:D31" si="1">B12</f>
        <v>Товар, работа, услуга 2</v>
      </c>
      <c r="E12" s="29">
        <v>1</v>
      </c>
      <c r="F12" s="19" t="str">
        <f t="shared" ref="F12:F31" si="2">B12</f>
        <v>Товар, работа, услуга 2</v>
      </c>
      <c r="G12" s="29">
        <v>1</v>
      </c>
      <c r="H12" s="12">
        <f t="shared" si="0"/>
        <v>0</v>
      </c>
      <c r="I12" s="13">
        <f t="shared" ref="I12:I20" si="3">ROUND(AVERAGE(C12,E12,G12),2)</f>
        <v>1</v>
      </c>
    </row>
    <row r="13" spans="1:9" s="8" customFormat="1" ht="33" customHeight="1" x14ac:dyDescent="0.25">
      <c r="A13" s="10">
        <v>3</v>
      </c>
      <c r="B13" s="19" t="str">
        <f>'Прил. 1'!B11</f>
        <v>Товар, работа, услуга 3</v>
      </c>
      <c r="C13" s="29">
        <v>1</v>
      </c>
      <c r="D13" s="19" t="str">
        <f t="shared" si="1"/>
        <v>Товар, работа, услуга 3</v>
      </c>
      <c r="E13" s="29">
        <v>1</v>
      </c>
      <c r="F13" s="19" t="str">
        <f t="shared" si="2"/>
        <v>Товар, работа, услуга 3</v>
      </c>
      <c r="G13" s="29">
        <v>1</v>
      </c>
      <c r="H13" s="12">
        <f t="shared" si="0"/>
        <v>0</v>
      </c>
      <c r="I13" s="13">
        <f t="shared" si="3"/>
        <v>1</v>
      </c>
    </row>
    <row r="14" spans="1:9" s="8" customFormat="1" ht="33" customHeight="1" x14ac:dyDescent="0.25">
      <c r="A14" s="14">
        <v>4</v>
      </c>
      <c r="B14" s="19" t="str">
        <f>'Прил. 1'!B12</f>
        <v>Товар, работа, услуга 4</v>
      </c>
      <c r="C14" s="29">
        <v>1</v>
      </c>
      <c r="D14" s="19" t="str">
        <f t="shared" si="1"/>
        <v>Товар, работа, услуга 4</v>
      </c>
      <c r="E14" s="29">
        <v>1</v>
      </c>
      <c r="F14" s="19" t="str">
        <f t="shared" si="2"/>
        <v>Товар, работа, услуга 4</v>
      </c>
      <c r="G14" s="29">
        <v>1</v>
      </c>
      <c r="H14" s="12">
        <f t="shared" si="0"/>
        <v>0</v>
      </c>
      <c r="I14" s="13">
        <f t="shared" si="3"/>
        <v>1</v>
      </c>
    </row>
    <row r="15" spans="1:9" s="8" customFormat="1" ht="33" customHeight="1" x14ac:dyDescent="0.25">
      <c r="A15" s="10">
        <v>5</v>
      </c>
      <c r="B15" s="19" t="str">
        <f>'Прил. 1'!B13</f>
        <v>Товар, работа, услуга 5</v>
      </c>
      <c r="C15" s="29">
        <v>1</v>
      </c>
      <c r="D15" s="19" t="str">
        <f t="shared" si="1"/>
        <v>Товар, работа, услуга 5</v>
      </c>
      <c r="E15" s="29">
        <v>1</v>
      </c>
      <c r="F15" s="19" t="str">
        <f t="shared" si="2"/>
        <v>Товар, работа, услуга 5</v>
      </c>
      <c r="G15" s="29">
        <v>1</v>
      </c>
      <c r="H15" s="12">
        <f t="shared" si="0"/>
        <v>0</v>
      </c>
      <c r="I15" s="13">
        <f t="shared" si="3"/>
        <v>1</v>
      </c>
    </row>
    <row r="16" spans="1:9" ht="33" customHeight="1" x14ac:dyDescent="0.25">
      <c r="A16" s="14">
        <v>6</v>
      </c>
      <c r="B16" s="19" t="str">
        <f>'Прил. 1'!B14</f>
        <v>Товар, работа, услуга 6</v>
      </c>
      <c r="C16" s="29">
        <v>1</v>
      </c>
      <c r="D16" s="19" t="str">
        <f t="shared" si="1"/>
        <v>Товар, работа, услуга 6</v>
      </c>
      <c r="E16" s="29">
        <v>1</v>
      </c>
      <c r="F16" s="19" t="str">
        <f t="shared" si="2"/>
        <v>Товар, работа, услуга 6</v>
      </c>
      <c r="G16" s="29">
        <v>1</v>
      </c>
      <c r="H16" s="12">
        <f t="shared" si="0"/>
        <v>0</v>
      </c>
      <c r="I16" s="13">
        <f t="shared" si="3"/>
        <v>1</v>
      </c>
    </row>
    <row r="17" spans="1:9" ht="33" customHeight="1" x14ac:dyDescent="0.25">
      <c r="A17" s="10">
        <v>7</v>
      </c>
      <c r="B17" s="19" t="str">
        <f>'Прил. 1'!B15</f>
        <v>Товар, работа, услуга 7</v>
      </c>
      <c r="C17" s="29">
        <v>1</v>
      </c>
      <c r="D17" s="19" t="str">
        <f t="shared" si="1"/>
        <v>Товар, работа, услуга 7</v>
      </c>
      <c r="E17" s="29">
        <v>1</v>
      </c>
      <c r="F17" s="19" t="str">
        <f t="shared" si="2"/>
        <v>Товар, работа, услуга 7</v>
      </c>
      <c r="G17" s="29">
        <v>1</v>
      </c>
      <c r="H17" s="12">
        <f t="shared" si="0"/>
        <v>0</v>
      </c>
      <c r="I17" s="13">
        <f t="shared" si="3"/>
        <v>1</v>
      </c>
    </row>
    <row r="18" spans="1:9" ht="33" customHeight="1" x14ac:dyDescent="0.25">
      <c r="A18" s="14">
        <v>8</v>
      </c>
      <c r="B18" s="19" t="str">
        <f>'Прил. 1'!B16</f>
        <v>Товар, работа, услуга 8</v>
      </c>
      <c r="C18" s="29">
        <v>1</v>
      </c>
      <c r="D18" s="19" t="str">
        <f t="shared" si="1"/>
        <v>Товар, работа, услуга 8</v>
      </c>
      <c r="E18" s="29">
        <v>1</v>
      </c>
      <c r="F18" s="19" t="str">
        <f t="shared" si="2"/>
        <v>Товар, работа, услуга 8</v>
      </c>
      <c r="G18" s="29">
        <v>1</v>
      </c>
      <c r="H18" s="12">
        <f t="shared" si="0"/>
        <v>0</v>
      </c>
      <c r="I18" s="13">
        <f t="shared" si="3"/>
        <v>1</v>
      </c>
    </row>
    <row r="19" spans="1:9" ht="33" customHeight="1" x14ac:dyDescent="0.25">
      <c r="A19" s="10">
        <v>9</v>
      </c>
      <c r="B19" s="19" t="str">
        <f>'Прил. 1'!B17</f>
        <v>Товар, работа, услуга 9</v>
      </c>
      <c r="C19" s="29">
        <v>1</v>
      </c>
      <c r="D19" s="19" t="str">
        <f t="shared" si="1"/>
        <v>Товар, работа, услуга 9</v>
      </c>
      <c r="E19" s="29">
        <v>1</v>
      </c>
      <c r="F19" s="19" t="str">
        <f t="shared" si="2"/>
        <v>Товар, работа, услуга 9</v>
      </c>
      <c r="G19" s="29">
        <v>1</v>
      </c>
      <c r="H19" s="12">
        <f t="shared" si="0"/>
        <v>0</v>
      </c>
      <c r="I19" s="13">
        <f t="shared" si="3"/>
        <v>1</v>
      </c>
    </row>
    <row r="20" spans="1:9" ht="33" customHeight="1" x14ac:dyDescent="0.25">
      <c r="A20" s="14">
        <v>10</v>
      </c>
      <c r="B20" s="19" t="str">
        <f>'Прил. 1'!B18</f>
        <v>Товар, работа, услуга 10</v>
      </c>
      <c r="C20" s="29">
        <v>1</v>
      </c>
      <c r="D20" s="19" t="str">
        <f t="shared" si="1"/>
        <v>Товар, работа, услуга 10</v>
      </c>
      <c r="E20" s="29">
        <v>1</v>
      </c>
      <c r="F20" s="19" t="str">
        <f t="shared" si="2"/>
        <v>Товар, работа, услуга 10</v>
      </c>
      <c r="G20" s="29">
        <v>1</v>
      </c>
      <c r="H20" s="12">
        <f t="shared" si="0"/>
        <v>0</v>
      </c>
      <c r="I20" s="17">
        <f t="shared" si="3"/>
        <v>1</v>
      </c>
    </row>
    <row r="21" spans="1:9" ht="33" customHeight="1" x14ac:dyDescent="0.25">
      <c r="A21" s="14">
        <v>11</v>
      </c>
      <c r="B21" s="19" t="str">
        <f>'Прил. 1'!B19</f>
        <v>Товар, работа, услуга 11</v>
      </c>
      <c r="C21" s="29">
        <v>1</v>
      </c>
      <c r="D21" s="19" t="str">
        <f t="shared" si="1"/>
        <v>Товар, работа, услуга 11</v>
      </c>
      <c r="E21" s="29">
        <v>1</v>
      </c>
      <c r="F21" s="19" t="str">
        <f t="shared" si="2"/>
        <v>Товар, работа, услуга 11</v>
      </c>
      <c r="G21" s="29">
        <v>1</v>
      </c>
      <c r="H21" s="12">
        <f t="shared" ref="H21:H31" si="4">STDEVA(C21,E21,G21)/I21*100</f>
        <v>0</v>
      </c>
      <c r="I21" s="17">
        <f t="shared" ref="I21:I31" si="5">ROUND(AVERAGE(C21,E21,G21),2)</f>
        <v>1</v>
      </c>
    </row>
    <row r="22" spans="1:9" ht="33" customHeight="1" x14ac:dyDescent="0.25">
      <c r="A22" s="10">
        <v>12</v>
      </c>
      <c r="B22" s="19" t="str">
        <f>'Прил. 1'!B20</f>
        <v>Товар, работа, услуга 12</v>
      </c>
      <c r="C22" s="29">
        <v>1</v>
      </c>
      <c r="D22" s="19" t="str">
        <f t="shared" si="1"/>
        <v>Товар, работа, услуга 12</v>
      </c>
      <c r="E22" s="29">
        <v>1</v>
      </c>
      <c r="F22" s="19" t="str">
        <f t="shared" si="2"/>
        <v>Товар, работа, услуга 12</v>
      </c>
      <c r="G22" s="29">
        <v>1</v>
      </c>
      <c r="H22" s="12">
        <f t="shared" si="4"/>
        <v>0</v>
      </c>
      <c r="I22" s="17">
        <f t="shared" si="5"/>
        <v>1</v>
      </c>
    </row>
    <row r="23" spans="1:9" ht="33" customHeight="1" x14ac:dyDescent="0.25">
      <c r="A23" s="14">
        <v>13</v>
      </c>
      <c r="B23" s="19" t="str">
        <f>'Прил. 1'!B21</f>
        <v>Товар, работа, услуга 13</v>
      </c>
      <c r="C23" s="29">
        <v>1</v>
      </c>
      <c r="D23" s="19" t="str">
        <f t="shared" si="1"/>
        <v>Товар, работа, услуга 13</v>
      </c>
      <c r="E23" s="29">
        <v>1</v>
      </c>
      <c r="F23" s="19" t="str">
        <f t="shared" si="2"/>
        <v>Товар, работа, услуга 13</v>
      </c>
      <c r="G23" s="29">
        <v>1</v>
      </c>
      <c r="H23" s="12">
        <f t="shared" si="4"/>
        <v>0</v>
      </c>
      <c r="I23" s="17">
        <f t="shared" si="5"/>
        <v>1</v>
      </c>
    </row>
    <row r="24" spans="1:9" ht="33" customHeight="1" x14ac:dyDescent="0.25">
      <c r="A24" s="14">
        <v>14</v>
      </c>
      <c r="B24" s="19" t="str">
        <f>'Прил. 1'!B22</f>
        <v>Товар, работа, услуга 14</v>
      </c>
      <c r="C24" s="29">
        <v>1</v>
      </c>
      <c r="D24" s="19" t="str">
        <f t="shared" si="1"/>
        <v>Товар, работа, услуга 14</v>
      </c>
      <c r="E24" s="29">
        <v>1</v>
      </c>
      <c r="F24" s="19" t="str">
        <f t="shared" si="2"/>
        <v>Товар, работа, услуга 14</v>
      </c>
      <c r="G24" s="29">
        <v>1</v>
      </c>
      <c r="H24" s="12">
        <f t="shared" si="4"/>
        <v>0</v>
      </c>
      <c r="I24" s="17">
        <f t="shared" si="5"/>
        <v>1</v>
      </c>
    </row>
    <row r="25" spans="1:9" ht="33" customHeight="1" x14ac:dyDescent="0.25">
      <c r="A25" s="10">
        <v>15</v>
      </c>
      <c r="B25" s="19" t="str">
        <f>'Прил. 1'!B23</f>
        <v>Товар, работа, услуга 15</v>
      </c>
      <c r="C25" s="29">
        <v>1</v>
      </c>
      <c r="D25" s="19" t="str">
        <f t="shared" si="1"/>
        <v>Товар, работа, услуга 15</v>
      </c>
      <c r="E25" s="29">
        <v>1</v>
      </c>
      <c r="F25" s="19" t="str">
        <f t="shared" si="2"/>
        <v>Товар, работа, услуга 15</v>
      </c>
      <c r="G25" s="29">
        <v>1</v>
      </c>
      <c r="H25" s="12">
        <f t="shared" si="4"/>
        <v>0</v>
      </c>
      <c r="I25" s="17">
        <f t="shared" si="5"/>
        <v>1</v>
      </c>
    </row>
    <row r="26" spans="1:9" ht="33" customHeight="1" x14ac:dyDescent="0.25">
      <c r="A26" s="14">
        <v>16</v>
      </c>
      <c r="B26" s="19" t="str">
        <f>'Прил. 1'!B24</f>
        <v>Товар, работа, услуга 16</v>
      </c>
      <c r="C26" s="29">
        <v>1</v>
      </c>
      <c r="D26" s="19" t="str">
        <f t="shared" si="1"/>
        <v>Товар, работа, услуга 16</v>
      </c>
      <c r="E26" s="29">
        <v>1</v>
      </c>
      <c r="F26" s="19" t="str">
        <f t="shared" si="2"/>
        <v>Товар, работа, услуга 16</v>
      </c>
      <c r="G26" s="29">
        <v>1</v>
      </c>
      <c r="H26" s="12">
        <f t="shared" si="4"/>
        <v>0</v>
      </c>
      <c r="I26" s="17">
        <f t="shared" si="5"/>
        <v>1</v>
      </c>
    </row>
    <row r="27" spans="1:9" ht="33" customHeight="1" x14ac:dyDescent="0.25">
      <c r="A27" s="14">
        <v>17</v>
      </c>
      <c r="B27" s="19" t="str">
        <f>'Прил. 1'!B25</f>
        <v>Товар, работа, услуга 17</v>
      </c>
      <c r="C27" s="29">
        <v>1</v>
      </c>
      <c r="D27" s="19" t="str">
        <f t="shared" si="1"/>
        <v>Товар, работа, услуга 17</v>
      </c>
      <c r="E27" s="29">
        <v>1</v>
      </c>
      <c r="F27" s="19" t="str">
        <f t="shared" si="2"/>
        <v>Товар, работа, услуга 17</v>
      </c>
      <c r="G27" s="29">
        <v>1</v>
      </c>
      <c r="H27" s="12">
        <f t="shared" si="4"/>
        <v>0</v>
      </c>
      <c r="I27" s="17">
        <f t="shared" si="5"/>
        <v>1</v>
      </c>
    </row>
    <row r="28" spans="1:9" ht="33" customHeight="1" x14ac:dyDescent="0.25">
      <c r="A28" s="10">
        <v>18</v>
      </c>
      <c r="B28" s="19" t="str">
        <f>'Прил. 1'!B26</f>
        <v>Товар, работа, услуга 18</v>
      </c>
      <c r="C28" s="29">
        <v>1</v>
      </c>
      <c r="D28" s="19" t="str">
        <f t="shared" si="1"/>
        <v>Товар, работа, услуга 18</v>
      </c>
      <c r="E28" s="29">
        <v>1</v>
      </c>
      <c r="F28" s="19" t="str">
        <f t="shared" si="2"/>
        <v>Товар, работа, услуга 18</v>
      </c>
      <c r="G28" s="29">
        <v>1</v>
      </c>
      <c r="H28" s="12">
        <f t="shared" si="4"/>
        <v>0</v>
      </c>
      <c r="I28" s="17">
        <f t="shared" si="5"/>
        <v>1</v>
      </c>
    </row>
    <row r="29" spans="1:9" ht="33" customHeight="1" x14ac:dyDescent="0.25">
      <c r="A29" s="14">
        <v>19</v>
      </c>
      <c r="B29" s="19" t="str">
        <f>'Прил. 1'!B27</f>
        <v>Товар, работа, услуга 19</v>
      </c>
      <c r="C29" s="29">
        <v>1</v>
      </c>
      <c r="D29" s="19" t="str">
        <f t="shared" si="1"/>
        <v>Товар, работа, услуга 19</v>
      </c>
      <c r="E29" s="29">
        <v>1</v>
      </c>
      <c r="F29" s="19" t="str">
        <f t="shared" si="2"/>
        <v>Товар, работа, услуга 19</v>
      </c>
      <c r="G29" s="29">
        <v>1</v>
      </c>
      <c r="H29" s="12">
        <f t="shared" si="4"/>
        <v>0</v>
      </c>
      <c r="I29" s="17">
        <f t="shared" si="5"/>
        <v>1</v>
      </c>
    </row>
    <row r="30" spans="1:9" ht="33" customHeight="1" x14ac:dyDescent="0.25">
      <c r="A30" s="14">
        <v>20</v>
      </c>
      <c r="B30" s="19" t="str">
        <f>'Прил. 1'!B28</f>
        <v>Товар, работа, услуга 20</v>
      </c>
      <c r="C30" s="29">
        <v>1</v>
      </c>
      <c r="D30" s="19" t="str">
        <f t="shared" si="1"/>
        <v>Товар, работа, услуга 20</v>
      </c>
      <c r="E30" s="29">
        <v>1</v>
      </c>
      <c r="F30" s="19" t="str">
        <f t="shared" si="2"/>
        <v>Товар, работа, услуга 20</v>
      </c>
      <c r="G30" s="29">
        <v>1</v>
      </c>
      <c r="H30" s="12">
        <f t="shared" si="4"/>
        <v>0</v>
      </c>
      <c r="I30" s="17">
        <f t="shared" si="5"/>
        <v>1</v>
      </c>
    </row>
    <row r="31" spans="1:9" ht="33" customHeight="1" x14ac:dyDescent="0.25">
      <c r="A31" s="10">
        <v>21</v>
      </c>
      <c r="B31" s="19" t="str">
        <f>'Прил. 1'!B29</f>
        <v>Товар, работа, услуга 21</v>
      </c>
      <c r="C31" s="29">
        <v>1</v>
      </c>
      <c r="D31" s="19" t="str">
        <f t="shared" si="1"/>
        <v>Товар, работа, услуга 21</v>
      </c>
      <c r="E31" s="29">
        <v>1</v>
      </c>
      <c r="F31" s="19" t="str">
        <f t="shared" si="2"/>
        <v>Товар, работа, услуга 21</v>
      </c>
      <c r="G31" s="29">
        <v>1</v>
      </c>
      <c r="H31" s="12">
        <f t="shared" si="4"/>
        <v>0</v>
      </c>
      <c r="I31" s="17">
        <f t="shared" si="5"/>
        <v>1</v>
      </c>
    </row>
  </sheetData>
  <sheetProtection sheet="1" objects="1" scenarios="1" formatColumns="0" formatRows="0" insertRows="0" deleteRows="0" selectLockedCells="1" sort="0" autoFilter="0"/>
  <mergeCells count="13">
    <mergeCell ref="H2:I2"/>
    <mergeCell ref="G1:H1"/>
    <mergeCell ref="B8:C8"/>
    <mergeCell ref="D8:E8"/>
    <mergeCell ref="F8:G8"/>
    <mergeCell ref="A4:I4"/>
    <mergeCell ref="A6:A9"/>
    <mergeCell ref="B6:G6"/>
    <mergeCell ref="I6:I9"/>
    <mergeCell ref="B7:C7"/>
    <mergeCell ref="D7:E7"/>
    <mergeCell ref="F7:G7"/>
    <mergeCell ref="H6:H9"/>
  </mergeCells>
  <dataValidations count="1">
    <dataValidation type="decimal" allowBlank="1" showInputMessage="1" showErrorMessage="1" errorTitle="ВНИМАНИЕ!" error="Введите действительное число больше нуля." sqref="C11:C31 E11:E31 G11:G31">
      <formula1>0</formula1>
      <formula2>1000000000</formula2>
    </dataValidation>
  </dataValidations>
  <pageMargins left="0.7" right="0.7" top="0.75" bottom="0.75" header="0.3" footer="0.3"/>
  <pageSetup paperSize="9" scale="53"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ИД!$A$1:$A$2</xm:f>
          </x14:formula1>
          <xm:sqref>A4:I4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pageSetUpPr fitToPage="1"/>
  </sheetPr>
  <dimension ref="A1:J125"/>
  <sheetViews>
    <sheetView view="pageBreakPreview" zoomScale="85" zoomScaleNormal="85" zoomScaleSheetLayoutView="85" workbookViewId="0">
      <selection activeCell="A4" sqref="A4:J4"/>
    </sheetView>
  </sheetViews>
  <sheetFormatPr defaultRowHeight="17.25" x14ac:dyDescent="0.25"/>
  <cols>
    <col min="1" max="1" width="6.42578125" style="1" customWidth="1"/>
    <col min="2" max="2" width="31.85546875" style="1" customWidth="1"/>
    <col min="3" max="3" width="36.85546875" style="1" customWidth="1"/>
    <col min="4" max="4" width="18.140625" style="1" customWidth="1"/>
    <col min="5" max="5" width="21.85546875" style="1" customWidth="1"/>
    <col min="6" max="7" width="18" style="1" customWidth="1"/>
    <col min="8" max="8" width="19.85546875" style="1" customWidth="1"/>
    <col min="9" max="9" width="16.140625" style="3" customWidth="1"/>
    <col min="10" max="10" width="16.28515625" style="3" customWidth="1"/>
    <col min="11" max="16384" width="9.140625" style="3"/>
  </cols>
  <sheetData>
    <row r="1" spans="1:10" x14ac:dyDescent="0.25">
      <c r="H1" s="55" t="s">
        <v>4</v>
      </c>
      <c r="I1" s="55"/>
      <c r="J1" s="30" t="s">
        <v>65</v>
      </c>
    </row>
    <row r="2" spans="1:10" x14ac:dyDescent="0.25">
      <c r="I2" s="52" t="s">
        <v>1</v>
      </c>
      <c r="J2" s="52"/>
    </row>
    <row r="3" spans="1:10" ht="15.75" customHeight="1" x14ac:dyDescent="0.25"/>
    <row r="4" spans="1:10" ht="20.25" customHeight="1" x14ac:dyDescent="0.25">
      <c r="A4" s="59" t="s">
        <v>24</v>
      </c>
      <c r="B4" s="59"/>
      <c r="C4" s="59"/>
      <c r="D4" s="59"/>
      <c r="E4" s="59"/>
      <c r="F4" s="59"/>
      <c r="G4" s="59"/>
      <c r="H4" s="59"/>
      <c r="I4" s="59"/>
      <c r="J4" s="59"/>
    </row>
    <row r="5" spans="1:10" s="8" customFormat="1" ht="12" customHeight="1" x14ac:dyDescent="0.25">
      <c r="A5" s="5"/>
      <c r="B5" s="5"/>
      <c r="C5" s="5"/>
      <c r="D5" s="5"/>
      <c r="E5" s="5"/>
      <c r="F5" s="5"/>
      <c r="G5" s="5"/>
      <c r="H5" s="5"/>
    </row>
    <row r="6" spans="1:10" s="8" customFormat="1" ht="38.25" customHeight="1" x14ac:dyDescent="0.25">
      <c r="A6" s="50" t="s">
        <v>10</v>
      </c>
      <c r="B6" s="60" t="str">
        <f>IF(A4="Определение ценовой информации, полученной из общедоступных источников","Сведения (информация) об идентичных (однородных) товарах (работах, услугах), полученные из общедоступных источников информации","Сведения (информация) об идентичных (однородных) товарах (работах, услугах), полученные из ЕИС")</f>
        <v>Сведения (информация) об идентичных (однородных) товарах (работах, услугах), полученные из общедоступных источников информации</v>
      </c>
      <c r="C6" s="70"/>
      <c r="D6" s="71"/>
      <c r="E6" s="54" t="s">
        <v>18</v>
      </c>
      <c r="F6" s="54"/>
      <c r="G6" s="54"/>
      <c r="H6" s="54" t="s">
        <v>28</v>
      </c>
      <c r="I6" s="54" t="s">
        <v>22</v>
      </c>
      <c r="J6" s="54" t="s">
        <v>23</v>
      </c>
    </row>
    <row r="7" spans="1:10" s="8" customFormat="1" ht="92.25" customHeight="1" x14ac:dyDescent="0.25">
      <c r="A7" s="51"/>
      <c r="B7" s="9" t="s">
        <v>16</v>
      </c>
      <c r="C7" s="9" t="str">
        <f>IF(A4="Определение ценовой информации, полученной из общедоступных источников","наименование общедоступного источника информации","реестровый номер контракта в ЕИС")</f>
        <v>наименование общедоступного источника информации</v>
      </c>
      <c r="D7" s="9" t="s">
        <v>27</v>
      </c>
      <c r="E7" s="9" t="s">
        <v>19</v>
      </c>
      <c r="F7" s="9" t="s">
        <v>20</v>
      </c>
      <c r="G7" s="9" t="s">
        <v>21</v>
      </c>
      <c r="H7" s="54"/>
      <c r="I7" s="54"/>
      <c r="J7" s="54"/>
    </row>
    <row r="8" spans="1:10" s="8" customFormat="1" x14ac:dyDescent="0.25">
      <c r="A8" s="16">
        <v>1</v>
      </c>
      <c r="B8" s="9">
        <v>2</v>
      </c>
      <c r="C8" s="9">
        <v>3</v>
      </c>
      <c r="D8" s="9">
        <v>4</v>
      </c>
      <c r="E8" s="9">
        <v>5</v>
      </c>
      <c r="F8" s="9">
        <v>6</v>
      </c>
      <c r="G8" s="9">
        <v>7</v>
      </c>
      <c r="H8" s="9">
        <v>8</v>
      </c>
      <c r="I8" s="9">
        <v>9</v>
      </c>
      <c r="J8" s="9">
        <v>10</v>
      </c>
    </row>
    <row r="9" spans="1:10" s="8" customFormat="1" ht="16.5" customHeight="1" x14ac:dyDescent="0.25">
      <c r="A9" s="64">
        <v>1</v>
      </c>
      <c r="B9" s="67" t="str">
        <f>'Прил. 1'!B9</f>
        <v>Товар, работа, услуга 1</v>
      </c>
      <c r="C9" s="31"/>
      <c r="D9" s="32">
        <v>1</v>
      </c>
      <c r="E9" s="31"/>
      <c r="F9" s="31"/>
      <c r="G9" s="31"/>
      <c r="H9" s="18">
        <f t="shared" ref="H9:H40" si="0">D9</f>
        <v>1</v>
      </c>
      <c r="I9" s="72">
        <f>ROUND(AVERAGE(H9:H11),2)</f>
        <v>1</v>
      </c>
      <c r="J9" s="73">
        <f>STDEVA(H9:H11)/I9*100</f>
        <v>0</v>
      </c>
    </row>
    <row r="10" spans="1:10" s="8" customFormat="1" ht="16.5" customHeight="1" x14ac:dyDescent="0.25">
      <c r="A10" s="65"/>
      <c r="B10" s="68"/>
      <c r="C10" s="31"/>
      <c r="D10" s="32">
        <v>1</v>
      </c>
      <c r="E10" s="31"/>
      <c r="F10" s="31"/>
      <c r="G10" s="31"/>
      <c r="H10" s="18">
        <f t="shared" si="0"/>
        <v>1</v>
      </c>
      <c r="I10" s="72"/>
      <c r="J10" s="73"/>
    </row>
    <row r="11" spans="1:10" s="8" customFormat="1" ht="16.5" customHeight="1" x14ac:dyDescent="0.25">
      <c r="A11" s="66"/>
      <c r="B11" s="69"/>
      <c r="C11" s="31"/>
      <c r="D11" s="32">
        <v>1</v>
      </c>
      <c r="E11" s="31"/>
      <c r="F11" s="31"/>
      <c r="G11" s="31"/>
      <c r="H11" s="18">
        <f t="shared" si="0"/>
        <v>1</v>
      </c>
      <c r="I11" s="72"/>
      <c r="J11" s="73"/>
    </row>
    <row r="12" spans="1:10" s="8" customFormat="1" ht="16.5" customHeight="1" x14ac:dyDescent="0.25">
      <c r="A12" s="64">
        <v>2</v>
      </c>
      <c r="B12" s="67" t="str">
        <f>'Прил. 1'!B10</f>
        <v>Товар, работа, услуга 2</v>
      </c>
      <c r="C12" s="31"/>
      <c r="D12" s="32">
        <v>1</v>
      </c>
      <c r="E12" s="31"/>
      <c r="F12" s="31"/>
      <c r="G12" s="31"/>
      <c r="H12" s="18">
        <f t="shared" si="0"/>
        <v>1</v>
      </c>
      <c r="I12" s="72">
        <f>ROUND(AVERAGE(H12:H14),2)</f>
        <v>1</v>
      </c>
      <c r="J12" s="73">
        <f>STDEVA(H12:H14)/I12*100</f>
        <v>0</v>
      </c>
    </row>
    <row r="13" spans="1:10" s="8" customFormat="1" ht="16.5" customHeight="1" x14ac:dyDescent="0.25">
      <c r="A13" s="65"/>
      <c r="B13" s="68"/>
      <c r="C13" s="31"/>
      <c r="D13" s="32">
        <v>1</v>
      </c>
      <c r="E13" s="31"/>
      <c r="F13" s="31"/>
      <c r="G13" s="31"/>
      <c r="H13" s="18">
        <f t="shared" si="0"/>
        <v>1</v>
      </c>
      <c r="I13" s="72"/>
      <c r="J13" s="73"/>
    </row>
    <row r="14" spans="1:10" s="8" customFormat="1" ht="16.5" customHeight="1" x14ac:dyDescent="0.25">
      <c r="A14" s="66"/>
      <c r="B14" s="69"/>
      <c r="C14" s="31"/>
      <c r="D14" s="32">
        <v>1</v>
      </c>
      <c r="E14" s="31"/>
      <c r="F14" s="31"/>
      <c r="G14" s="31"/>
      <c r="H14" s="18">
        <f t="shared" si="0"/>
        <v>1</v>
      </c>
      <c r="I14" s="72"/>
      <c r="J14" s="73"/>
    </row>
    <row r="15" spans="1:10" ht="16.5" customHeight="1" x14ac:dyDescent="0.25">
      <c r="A15" s="64">
        <v>3</v>
      </c>
      <c r="B15" s="67" t="str">
        <f>'Прил. 1'!B11</f>
        <v>Товар, работа, услуга 3</v>
      </c>
      <c r="C15" s="31"/>
      <c r="D15" s="32">
        <v>1</v>
      </c>
      <c r="E15" s="31"/>
      <c r="F15" s="31"/>
      <c r="G15" s="31"/>
      <c r="H15" s="18">
        <f t="shared" si="0"/>
        <v>1</v>
      </c>
      <c r="I15" s="72">
        <f>ROUND(AVERAGE(H15:H17),2)</f>
        <v>1</v>
      </c>
      <c r="J15" s="73">
        <f>STDEVA(H15:H17)/I15*100</f>
        <v>0</v>
      </c>
    </row>
    <row r="16" spans="1:10" ht="16.5" customHeight="1" x14ac:dyDescent="0.25">
      <c r="A16" s="65"/>
      <c r="B16" s="68"/>
      <c r="C16" s="31"/>
      <c r="D16" s="32">
        <v>1</v>
      </c>
      <c r="E16" s="31"/>
      <c r="F16" s="31"/>
      <c r="G16" s="31"/>
      <c r="H16" s="18">
        <f t="shared" si="0"/>
        <v>1</v>
      </c>
      <c r="I16" s="72"/>
      <c r="J16" s="73"/>
    </row>
    <row r="17" spans="1:10" ht="16.5" customHeight="1" x14ac:dyDescent="0.25">
      <c r="A17" s="66"/>
      <c r="B17" s="69"/>
      <c r="C17" s="31"/>
      <c r="D17" s="32">
        <v>1</v>
      </c>
      <c r="E17" s="31"/>
      <c r="F17" s="31"/>
      <c r="G17" s="31"/>
      <c r="H17" s="18">
        <f t="shared" si="0"/>
        <v>1</v>
      </c>
      <c r="I17" s="72"/>
      <c r="J17" s="73"/>
    </row>
    <row r="18" spans="1:10" ht="16.5" customHeight="1" x14ac:dyDescent="0.25">
      <c r="A18" s="64">
        <v>4</v>
      </c>
      <c r="B18" s="67" t="str">
        <f>'Прил. 1'!B12</f>
        <v>Товар, работа, услуга 4</v>
      </c>
      <c r="C18" s="31"/>
      <c r="D18" s="32">
        <v>1</v>
      </c>
      <c r="E18" s="31"/>
      <c r="F18" s="31"/>
      <c r="G18" s="31"/>
      <c r="H18" s="18">
        <f t="shared" si="0"/>
        <v>1</v>
      </c>
      <c r="I18" s="72">
        <f>ROUND(AVERAGE(H18:H20),2)</f>
        <v>1</v>
      </c>
      <c r="J18" s="73">
        <f>STDEVA(H18:H20)/I18*100</f>
        <v>0</v>
      </c>
    </row>
    <row r="19" spans="1:10" ht="16.5" customHeight="1" x14ac:dyDescent="0.25">
      <c r="A19" s="65"/>
      <c r="B19" s="68"/>
      <c r="C19" s="31"/>
      <c r="D19" s="32">
        <v>1</v>
      </c>
      <c r="E19" s="31"/>
      <c r="F19" s="31"/>
      <c r="G19" s="31"/>
      <c r="H19" s="18">
        <f t="shared" si="0"/>
        <v>1</v>
      </c>
      <c r="I19" s="72"/>
      <c r="J19" s="73"/>
    </row>
    <row r="20" spans="1:10" ht="16.5" customHeight="1" x14ac:dyDescent="0.25">
      <c r="A20" s="66"/>
      <c r="B20" s="69"/>
      <c r="C20" s="31"/>
      <c r="D20" s="32">
        <v>1</v>
      </c>
      <c r="E20" s="31"/>
      <c r="F20" s="31"/>
      <c r="G20" s="31"/>
      <c r="H20" s="18">
        <f t="shared" si="0"/>
        <v>1</v>
      </c>
      <c r="I20" s="72"/>
      <c r="J20" s="73"/>
    </row>
    <row r="21" spans="1:10" ht="16.5" customHeight="1" x14ac:dyDescent="0.25">
      <c r="A21" s="64">
        <v>5</v>
      </c>
      <c r="B21" s="67" t="str">
        <f>'Прил. 1'!B13</f>
        <v>Товар, работа, услуга 5</v>
      </c>
      <c r="C21" s="31"/>
      <c r="D21" s="32">
        <v>1</v>
      </c>
      <c r="E21" s="31"/>
      <c r="F21" s="31"/>
      <c r="G21" s="31"/>
      <c r="H21" s="18">
        <f t="shared" si="0"/>
        <v>1</v>
      </c>
      <c r="I21" s="72">
        <f>ROUND(AVERAGE(H21:H23),2)</f>
        <v>1</v>
      </c>
      <c r="J21" s="73">
        <f>STDEVA(H21:H23)/I21*100</f>
        <v>0</v>
      </c>
    </row>
    <row r="22" spans="1:10" ht="16.5" customHeight="1" x14ac:dyDescent="0.25">
      <c r="A22" s="65"/>
      <c r="B22" s="68"/>
      <c r="C22" s="31"/>
      <c r="D22" s="32">
        <v>1</v>
      </c>
      <c r="E22" s="31"/>
      <c r="F22" s="31"/>
      <c r="G22" s="31"/>
      <c r="H22" s="18">
        <f t="shared" si="0"/>
        <v>1</v>
      </c>
      <c r="I22" s="72"/>
      <c r="J22" s="73"/>
    </row>
    <row r="23" spans="1:10" ht="16.5" customHeight="1" x14ac:dyDescent="0.25">
      <c r="A23" s="66"/>
      <c r="B23" s="69"/>
      <c r="C23" s="31"/>
      <c r="D23" s="32">
        <v>1</v>
      </c>
      <c r="E23" s="31"/>
      <c r="F23" s="31"/>
      <c r="G23" s="31"/>
      <c r="H23" s="18">
        <f t="shared" si="0"/>
        <v>1</v>
      </c>
      <c r="I23" s="72"/>
      <c r="J23" s="73"/>
    </row>
    <row r="24" spans="1:10" ht="16.5" customHeight="1" x14ac:dyDescent="0.25">
      <c r="A24" s="64">
        <v>6</v>
      </c>
      <c r="B24" s="67" t="str">
        <f>'Прил. 1'!B14</f>
        <v>Товар, работа, услуга 6</v>
      </c>
      <c r="C24" s="31"/>
      <c r="D24" s="32">
        <v>1</v>
      </c>
      <c r="E24" s="31"/>
      <c r="F24" s="31"/>
      <c r="G24" s="31"/>
      <c r="H24" s="18">
        <f t="shared" si="0"/>
        <v>1</v>
      </c>
      <c r="I24" s="72">
        <f>ROUND(AVERAGE(H24:H26),2)</f>
        <v>1</v>
      </c>
      <c r="J24" s="73">
        <f>STDEVA(H24:H26)/I24*100</f>
        <v>0</v>
      </c>
    </row>
    <row r="25" spans="1:10" ht="16.5" customHeight="1" x14ac:dyDescent="0.25">
      <c r="A25" s="65"/>
      <c r="B25" s="68"/>
      <c r="C25" s="31"/>
      <c r="D25" s="32">
        <v>1</v>
      </c>
      <c r="E25" s="31"/>
      <c r="F25" s="31"/>
      <c r="G25" s="31"/>
      <c r="H25" s="18">
        <f t="shared" si="0"/>
        <v>1</v>
      </c>
      <c r="I25" s="72"/>
      <c r="J25" s="73"/>
    </row>
    <row r="26" spans="1:10" ht="16.5" customHeight="1" x14ac:dyDescent="0.25">
      <c r="A26" s="66"/>
      <c r="B26" s="69"/>
      <c r="C26" s="31"/>
      <c r="D26" s="32">
        <v>1</v>
      </c>
      <c r="E26" s="31"/>
      <c r="F26" s="31"/>
      <c r="G26" s="31"/>
      <c r="H26" s="18">
        <f t="shared" si="0"/>
        <v>1</v>
      </c>
      <c r="I26" s="72"/>
      <c r="J26" s="73"/>
    </row>
    <row r="27" spans="1:10" ht="16.5" customHeight="1" x14ac:dyDescent="0.25">
      <c r="A27" s="64">
        <v>7</v>
      </c>
      <c r="B27" s="67" t="str">
        <f>'Прил. 1'!B15</f>
        <v>Товар, работа, услуга 7</v>
      </c>
      <c r="C27" s="31"/>
      <c r="D27" s="32">
        <v>1</v>
      </c>
      <c r="E27" s="31"/>
      <c r="F27" s="31"/>
      <c r="G27" s="31"/>
      <c r="H27" s="18">
        <f t="shared" si="0"/>
        <v>1</v>
      </c>
      <c r="I27" s="72">
        <f>ROUND(AVERAGE(H27:H29),2)</f>
        <v>1</v>
      </c>
      <c r="J27" s="73">
        <f>STDEVA(H27:H29)/I27*100</f>
        <v>0</v>
      </c>
    </row>
    <row r="28" spans="1:10" ht="16.5" customHeight="1" x14ac:dyDescent="0.25">
      <c r="A28" s="65"/>
      <c r="B28" s="68"/>
      <c r="C28" s="31"/>
      <c r="D28" s="32">
        <v>1</v>
      </c>
      <c r="E28" s="31"/>
      <c r="F28" s="31"/>
      <c r="G28" s="31"/>
      <c r="H28" s="18">
        <f t="shared" si="0"/>
        <v>1</v>
      </c>
      <c r="I28" s="72"/>
      <c r="J28" s="73"/>
    </row>
    <row r="29" spans="1:10" ht="16.5" customHeight="1" x14ac:dyDescent="0.25">
      <c r="A29" s="66"/>
      <c r="B29" s="69"/>
      <c r="C29" s="31"/>
      <c r="D29" s="32">
        <v>1</v>
      </c>
      <c r="E29" s="31"/>
      <c r="F29" s="31"/>
      <c r="G29" s="31"/>
      <c r="H29" s="18">
        <f t="shared" si="0"/>
        <v>1</v>
      </c>
      <c r="I29" s="72"/>
      <c r="J29" s="73"/>
    </row>
    <row r="30" spans="1:10" ht="16.5" customHeight="1" x14ac:dyDescent="0.25">
      <c r="A30" s="64">
        <v>8</v>
      </c>
      <c r="B30" s="67" t="str">
        <f>'Прил. 1'!B16</f>
        <v>Товар, работа, услуга 8</v>
      </c>
      <c r="C30" s="31"/>
      <c r="D30" s="32">
        <v>1</v>
      </c>
      <c r="E30" s="31"/>
      <c r="F30" s="31"/>
      <c r="G30" s="31"/>
      <c r="H30" s="18">
        <f t="shared" si="0"/>
        <v>1</v>
      </c>
      <c r="I30" s="72">
        <f>ROUND(AVERAGE(H30:H32),2)</f>
        <v>1</v>
      </c>
      <c r="J30" s="73">
        <f>STDEVA(H30:H32)/I30*100</f>
        <v>0</v>
      </c>
    </row>
    <row r="31" spans="1:10" ht="16.5" customHeight="1" x14ac:dyDescent="0.25">
      <c r="A31" s="65"/>
      <c r="B31" s="68"/>
      <c r="C31" s="31"/>
      <c r="D31" s="32">
        <v>1</v>
      </c>
      <c r="E31" s="31"/>
      <c r="F31" s="31"/>
      <c r="G31" s="31"/>
      <c r="H31" s="18">
        <f t="shared" si="0"/>
        <v>1</v>
      </c>
      <c r="I31" s="72"/>
      <c r="J31" s="73"/>
    </row>
    <row r="32" spans="1:10" ht="16.5" customHeight="1" x14ac:dyDescent="0.25">
      <c r="A32" s="66"/>
      <c r="B32" s="69"/>
      <c r="C32" s="31"/>
      <c r="D32" s="32">
        <v>1</v>
      </c>
      <c r="E32" s="31"/>
      <c r="F32" s="31"/>
      <c r="G32" s="31"/>
      <c r="H32" s="18">
        <f t="shared" si="0"/>
        <v>1</v>
      </c>
      <c r="I32" s="72"/>
      <c r="J32" s="73"/>
    </row>
    <row r="33" spans="1:10" ht="16.5" customHeight="1" x14ac:dyDescent="0.25">
      <c r="A33" s="64">
        <v>9</v>
      </c>
      <c r="B33" s="67" t="str">
        <f>'Прил. 1'!B17</f>
        <v>Товар, работа, услуга 9</v>
      </c>
      <c r="C33" s="31"/>
      <c r="D33" s="32">
        <v>1</v>
      </c>
      <c r="E33" s="31"/>
      <c r="F33" s="31"/>
      <c r="G33" s="31"/>
      <c r="H33" s="18">
        <f t="shared" si="0"/>
        <v>1</v>
      </c>
      <c r="I33" s="72">
        <f>ROUND(AVERAGE(H33:H35),2)</f>
        <v>1</v>
      </c>
      <c r="J33" s="73">
        <f>STDEVA(H33:H35)/I33*100</f>
        <v>0</v>
      </c>
    </row>
    <row r="34" spans="1:10" ht="16.5" customHeight="1" x14ac:dyDescent="0.25">
      <c r="A34" s="65"/>
      <c r="B34" s="68"/>
      <c r="C34" s="31"/>
      <c r="D34" s="32">
        <v>1</v>
      </c>
      <c r="E34" s="31"/>
      <c r="F34" s="31"/>
      <c r="G34" s="31"/>
      <c r="H34" s="18">
        <f t="shared" si="0"/>
        <v>1</v>
      </c>
      <c r="I34" s="72"/>
      <c r="J34" s="73"/>
    </row>
    <row r="35" spans="1:10" ht="16.5" customHeight="1" x14ac:dyDescent="0.25">
      <c r="A35" s="66"/>
      <c r="B35" s="69"/>
      <c r="C35" s="31"/>
      <c r="D35" s="32">
        <v>1</v>
      </c>
      <c r="E35" s="31"/>
      <c r="F35" s="31"/>
      <c r="G35" s="31"/>
      <c r="H35" s="18">
        <f t="shared" si="0"/>
        <v>1</v>
      </c>
      <c r="I35" s="72"/>
      <c r="J35" s="73"/>
    </row>
    <row r="36" spans="1:10" ht="16.5" customHeight="1" x14ac:dyDescent="0.25">
      <c r="A36" s="64">
        <v>10</v>
      </c>
      <c r="B36" s="67" t="str">
        <f>'Прил. 1'!B18</f>
        <v>Товар, работа, услуга 10</v>
      </c>
      <c r="C36" s="31"/>
      <c r="D36" s="32">
        <v>1</v>
      </c>
      <c r="E36" s="31"/>
      <c r="F36" s="31"/>
      <c r="G36" s="31"/>
      <c r="H36" s="18">
        <f t="shared" si="0"/>
        <v>1</v>
      </c>
      <c r="I36" s="72">
        <f>ROUND(AVERAGE(H36:H38),2)</f>
        <v>1</v>
      </c>
      <c r="J36" s="73">
        <f>STDEVA(H36:H38)/I36*100</f>
        <v>0</v>
      </c>
    </row>
    <row r="37" spans="1:10" ht="16.5" customHeight="1" x14ac:dyDescent="0.25">
      <c r="A37" s="65"/>
      <c r="B37" s="68"/>
      <c r="C37" s="31"/>
      <c r="D37" s="32">
        <v>1</v>
      </c>
      <c r="E37" s="31"/>
      <c r="F37" s="31"/>
      <c r="G37" s="31"/>
      <c r="H37" s="18">
        <f t="shared" si="0"/>
        <v>1</v>
      </c>
      <c r="I37" s="72"/>
      <c r="J37" s="73"/>
    </row>
    <row r="38" spans="1:10" ht="16.5" customHeight="1" x14ac:dyDescent="0.25">
      <c r="A38" s="66"/>
      <c r="B38" s="69"/>
      <c r="C38" s="31"/>
      <c r="D38" s="32">
        <v>1</v>
      </c>
      <c r="E38" s="31"/>
      <c r="F38" s="31"/>
      <c r="G38" s="31"/>
      <c r="H38" s="18">
        <f t="shared" si="0"/>
        <v>1</v>
      </c>
      <c r="I38" s="72"/>
      <c r="J38" s="73"/>
    </row>
    <row r="39" spans="1:10" ht="16.5" customHeight="1" x14ac:dyDescent="0.25">
      <c r="A39" s="64">
        <v>11</v>
      </c>
      <c r="B39" s="67" t="str">
        <f>'Прил. 1'!B19</f>
        <v>Товар, работа, услуга 11</v>
      </c>
      <c r="C39" s="31"/>
      <c r="D39" s="32">
        <v>1</v>
      </c>
      <c r="E39" s="31"/>
      <c r="F39" s="31"/>
      <c r="G39" s="31"/>
      <c r="H39" s="18">
        <f t="shared" si="0"/>
        <v>1</v>
      </c>
      <c r="I39" s="72">
        <f>ROUND(AVERAGE(H39:H41),2)</f>
        <v>1</v>
      </c>
      <c r="J39" s="73">
        <f>STDEVA(H39:H41)/I39*100</f>
        <v>0</v>
      </c>
    </row>
    <row r="40" spans="1:10" ht="16.5" customHeight="1" x14ac:dyDescent="0.25">
      <c r="A40" s="65"/>
      <c r="B40" s="68"/>
      <c r="C40" s="31"/>
      <c r="D40" s="32">
        <v>1</v>
      </c>
      <c r="E40" s="31"/>
      <c r="F40" s="31"/>
      <c r="G40" s="31"/>
      <c r="H40" s="18">
        <f t="shared" si="0"/>
        <v>1</v>
      </c>
      <c r="I40" s="72"/>
      <c r="J40" s="73"/>
    </row>
    <row r="41" spans="1:10" ht="16.5" customHeight="1" x14ac:dyDescent="0.25">
      <c r="A41" s="66"/>
      <c r="B41" s="69"/>
      <c r="C41" s="31"/>
      <c r="D41" s="32">
        <v>1</v>
      </c>
      <c r="E41" s="31"/>
      <c r="F41" s="31"/>
      <c r="G41" s="31"/>
      <c r="H41" s="18">
        <f t="shared" ref="H41:H72" si="1">D41</f>
        <v>1</v>
      </c>
      <c r="I41" s="72"/>
      <c r="J41" s="73"/>
    </row>
    <row r="42" spans="1:10" ht="16.5" customHeight="1" x14ac:dyDescent="0.25">
      <c r="A42" s="64">
        <v>12</v>
      </c>
      <c r="B42" s="67" t="str">
        <f>'Прил. 1'!B20</f>
        <v>Товар, работа, услуга 12</v>
      </c>
      <c r="C42" s="31"/>
      <c r="D42" s="32">
        <v>1</v>
      </c>
      <c r="E42" s="31"/>
      <c r="F42" s="31"/>
      <c r="G42" s="31"/>
      <c r="H42" s="18">
        <f t="shared" si="1"/>
        <v>1</v>
      </c>
      <c r="I42" s="72">
        <f>ROUND(AVERAGE(H42:H44),2)</f>
        <v>1</v>
      </c>
      <c r="J42" s="73">
        <f>STDEVA(H42:H44)/I42*100</f>
        <v>0</v>
      </c>
    </row>
    <row r="43" spans="1:10" ht="16.5" customHeight="1" x14ac:dyDescent="0.25">
      <c r="A43" s="65"/>
      <c r="B43" s="68"/>
      <c r="C43" s="31"/>
      <c r="D43" s="32">
        <v>1</v>
      </c>
      <c r="E43" s="31"/>
      <c r="F43" s="31"/>
      <c r="G43" s="31"/>
      <c r="H43" s="18">
        <f t="shared" si="1"/>
        <v>1</v>
      </c>
      <c r="I43" s="72"/>
      <c r="J43" s="73"/>
    </row>
    <row r="44" spans="1:10" ht="16.5" customHeight="1" x14ac:dyDescent="0.25">
      <c r="A44" s="66"/>
      <c r="B44" s="69"/>
      <c r="C44" s="31"/>
      <c r="D44" s="32">
        <v>1</v>
      </c>
      <c r="E44" s="31"/>
      <c r="F44" s="31"/>
      <c r="G44" s="31"/>
      <c r="H44" s="18">
        <f t="shared" si="1"/>
        <v>1</v>
      </c>
      <c r="I44" s="72"/>
      <c r="J44" s="73"/>
    </row>
    <row r="45" spans="1:10" ht="16.5" customHeight="1" x14ac:dyDescent="0.25">
      <c r="A45" s="64">
        <v>13</v>
      </c>
      <c r="B45" s="67" t="str">
        <f>'Прил. 1'!B21</f>
        <v>Товар, работа, услуга 13</v>
      </c>
      <c r="C45" s="31"/>
      <c r="D45" s="32">
        <v>1</v>
      </c>
      <c r="E45" s="31"/>
      <c r="F45" s="31"/>
      <c r="G45" s="31"/>
      <c r="H45" s="18">
        <f t="shared" si="1"/>
        <v>1</v>
      </c>
      <c r="I45" s="72">
        <f>ROUND(AVERAGE(H45:H47),2)</f>
        <v>1</v>
      </c>
      <c r="J45" s="73">
        <f>STDEVA(H45:H47)/I45*100</f>
        <v>0</v>
      </c>
    </row>
    <row r="46" spans="1:10" ht="16.5" customHeight="1" x14ac:dyDescent="0.25">
      <c r="A46" s="65"/>
      <c r="B46" s="68"/>
      <c r="C46" s="31"/>
      <c r="D46" s="32">
        <v>1</v>
      </c>
      <c r="E46" s="31"/>
      <c r="F46" s="31"/>
      <c r="G46" s="31"/>
      <c r="H46" s="18">
        <f t="shared" si="1"/>
        <v>1</v>
      </c>
      <c r="I46" s="72"/>
      <c r="J46" s="73"/>
    </row>
    <row r="47" spans="1:10" ht="16.5" customHeight="1" x14ac:dyDescent="0.25">
      <c r="A47" s="66"/>
      <c r="B47" s="69"/>
      <c r="C47" s="31"/>
      <c r="D47" s="32">
        <v>1</v>
      </c>
      <c r="E47" s="31"/>
      <c r="F47" s="31"/>
      <c r="G47" s="31"/>
      <c r="H47" s="18">
        <f t="shared" si="1"/>
        <v>1</v>
      </c>
      <c r="I47" s="72"/>
      <c r="J47" s="73"/>
    </row>
    <row r="48" spans="1:10" ht="16.5" customHeight="1" x14ac:dyDescent="0.25">
      <c r="A48" s="64">
        <v>14</v>
      </c>
      <c r="B48" s="67" t="str">
        <f>'Прил. 1'!B22</f>
        <v>Товар, работа, услуга 14</v>
      </c>
      <c r="C48" s="31"/>
      <c r="D48" s="32">
        <v>1</v>
      </c>
      <c r="E48" s="31"/>
      <c r="F48" s="31"/>
      <c r="G48" s="31"/>
      <c r="H48" s="18">
        <f t="shared" si="1"/>
        <v>1</v>
      </c>
      <c r="I48" s="72">
        <f>ROUND(AVERAGE(H48:H50),2)</f>
        <v>1</v>
      </c>
      <c r="J48" s="73">
        <f>STDEVA(H48:H50)/I48*100</f>
        <v>0</v>
      </c>
    </row>
    <row r="49" spans="1:10" ht="16.5" customHeight="1" x14ac:dyDescent="0.25">
      <c r="A49" s="65"/>
      <c r="B49" s="68"/>
      <c r="C49" s="31"/>
      <c r="D49" s="32">
        <v>1</v>
      </c>
      <c r="E49" s="31"/>
      <c r="F49" s="31"/>
      <c r="G49" s="31"/>
      <c r="H49" s="18">
        <f t="shared" si="1"/>
        <v>1</v>
      </c>
      <c r="I49" s="72"/>
      <c r="J49" s="73"/>
    </row>
    <row r="50" spans="1:10" ht="16.5" customHeight="1" x14ac:dyDescent="0.25">
      <c r="A50" s="66"/>
      <c r="B50" s="69"/>
      <c r="C50" s="31"/>
      <c r="D50" s="32">
        <v>1</v>
      </c>
      <c r="E50" s="31"/>
      <c r="F50" s="31"/>
      <c r="G50" s="31"/>
      <c r="H50" s="18">
        <f t="shared" si="1"/>
        <v>1</v>
      </c>
      <c r="I50" s="72"/>
      <c r="J50" s="73"/>
    </row>
    <row r="51" spans="1:10" ht="16.5" customHeight="1" x14ac:dyDescent="0.25">
      <c r="A51" s="64">
        <v>15</v>
      </c>
      <c r="B51" s="67" t="str">
        <f>'Прил. 1'!B23</f>
        <v>Товар, работа, услуга 15</v>
      </c>
      <c r="C51" s="31"/>
      <c r="D51" s="32">
        <v>1</v>
      </c>
      <c r="E51" s="31"/>
      <c r="F51" s="31"/>
      <c r="G51" s="31"/>
      <c r="H51" s="18">
        <f t="shared" si="1"/>
        <v>1</v>
      </c>
      <c r="I51" s="72">
        <f>ROUND(AVERAGE(H51:H53),2)</f>
        <v>1</v>
      </c>
      <c r="J51" s="73">
        <f>STDEVA(H51:H53)/I51*100</f>
        <v>0</v>
      </c>
    </row>
    <row r="52" spans="1:10" ht="16.5" customHeight="1" x14ac:dyDescent="0.25">
      <c r="A52" s="65"/>
      <c r="B52" s="68"/>
      <c r="C52" s="31"/>
      <c r="D52" s="32">
        <v>1</v>
      </c>
      <c r="E52" s="31"/>
      <c r="F52" s="31"/>
      <c r="G52" s="31"/>
      <c r="H52" s="18">
        <f t="shared" si="1"/>
        <v>1</v>
      </c>
      <c r="I52" s="72"/>
      <c r="J52" s="73"/>
    </row>
    <row r="53" spans="1:10" ht="16.5" customHeight="1" x14ac:dyDescent="0.25">
      <c r="A53" s="66"/>
      <c r="B53" s="69"/>
      <c r="C53" s="31"/>
      <c r="D53" s="32">
        <v>1</v>
      </c>
      <c r="E53" s="31"/>
      <c r="F53" s="31"/>
      <c r="G53" s="31"/>
      <c r="H53" s="18">
        <f t="shared" si="1"/>
        <v>1</v>
      </c>
      <c r="I53" s="72"/>
      <c r="J53" s="73"/>
    </row>
    <row r="54" spans="1:10" ht="16.5" customHeight="1" x14ac:dyDescent="0.25">
      <c r="A54" s="64">
        <v>16</v>
      </c>
      <c r="B54" s="67" t="str">
        <f>'Прил. 1'!B24</f>
        <v>Товар, работа, услуга 16</v>
      </c>
      <c r="C54" s="31"/>
      <c r="D54" s="32">
        <v>1</v>
      </c>
      <c r="E54" s="31"/>
      <c r="F54" s="31"/>
      <c r="G54" s="31"/>
      <c r="H54" s="18">
        <f t="shared" si="1"/>
        <v>1</v>
      </c>
      <c r="I54" s="72">
        <f>ROUND(AVERAGE(H54:H56),2)</f>
        <v>1</v>
      </c>
      <c r="J54" s="73">
        <f>STDEVA(H54:H56)/I54*100</f>
        <v>0</v>
      </c>
    </row>
    <row r="55" spans="1:10" ht="16.5" customHeight="1" x14ac:dyDescent="0.25">
      <c r="A55" s="65"/>
      <c r="B55" s="68"/>
      <c r="C55" s="31"/>
      <c r="D55" s="32">
        <v>1</v>
      </c>
      <c r="E55" s="31"/>
      <c r="F55" s="31"/>
      <c r="G55" s="31"/>
      <c r="H55" s="18">
        <f t="shared" si="1"/>
        <v>1</v>
      </c>
      <c r="I55" s="72"/>
      <c r="J55" s="73"/>
    </row>
    <row r="56" spans="1:10" ht="16.5" customHeight="1" x14ac:dyDescent="0.25">
      <c r="A56" s="66"/>
      <c r="B56" s="69"/>
      <c r="C56" s="31"/>
      <c r="D56" s="32">
        <v>1</v>
      </c>
      <c r="E56" s="31"/>
      <c r="F56" s="31"/>
      <c r="G56" s="31"/>
      <c r="H56" s="18">
        <f t="shared" si="1"/>
        <v>1</v>
      </c>
      <c r="I56" s="72"/>
      <c r="J56" s="73"/>
    </row>
    <row r="57" spans="1:10" ht="16.5" customHeight="1" x14ac:dyDescent="0.25">
      <c r="A57" s="64">
        <v>17</v>
      </c>
      <c r="B57" s="67" t="str">
        <f>'Прил. 1'!B25</f>
        <v>Товар, работа, услуга 17</v>
      </c>
      <c r="C57" s="31"/>
      <c r="D57" s="32">
        <v>1</v>
      </c>
      <c r="E57" s="31"/>
      <c r="F57" s="31"/>
      <c r="G57" s="31"/>
      <c r="H57" s="18">
        <f t="shared" si="1"/>
        <v>1</v>
      </c>
      <c r="I57" s="72">
        <f>ROUND(AVERAGE(H57:H59),2)</f>
        <v>1</v>
      </c>
      <c r="J57" s="73">
        <f>STDEVA(H57:H59)/I57*100</f>
        <v>0</v>
      </c>
    </row>
    <row r="58" spans="1:10" ht="16.5" customHeight="1" x14ac:dyDescent="0.25">
      <c r="A58" s="65"/>
      <c r="B58" s="68"/>
      <c r="C58" s="31"/>
      <c r="D58" s="32">
        <v>1</v>
      </c>
      <c r="E58" s="31"/>
      <c r="F58" s="31"/>
      <c r="G58" s="31"/>
      <c r="H58" s="18">
        <f t="shared" si="1"/>
        <v>1</v>
      </c>
      <c r="I58" s="72"/>
      <c r="J58" s="73"/>
    </row>
    <row r="59" spans="1:10" ht="16.5" customHeight="1" x14ac:dyDescent="0.25">
      <c r="A59" s="66"/>
      <c r="B59" s="69"/>
      <c r="C59" s="31"/>
      <c r="D59" s="32">
        <v>1</v>
      </c>
      <c r="E59" s="31"/>
      <c r="F59" s="31"/>
      <c r="G59" s="31"/>
      <c r="H59" s="18">
        <f t="shared" si="1"/>
        <v>1</v>
      </c>
      <c r="I59" s="72"/>
      <c r="J59" s="73"/>
    </row>
    <row r="60" spans="1:10" ht="16.5" customHeight="1" x14ac:dyDescent="0.25">
      <c r="A60" s="64">
        <v>18</v>
      </c>
      <c r="B60" s="67" t="str">
        <f>'Прил. 1'!B26</f>
        <v>Товар, работа, услуга 18</v>
      </c>
      <c r="C60" s="31"/>
      <c r="D60" s="32">
        <v>1</v>
      </c>
      <c r="E60" s="31"/>
      <c r="F60" s="31"/>
      <c r="G60" s="31"/>
      <c r="H60" s="18">
        <f t="shared" si="1"/>
        <v>1</v>
      </c>
      <c r="I60" s="72">
        <f>ROUND(AVERAGE(H60:H62),2)</f>
        <v>1</v>
      </c>
      <c r="J60" s="73">
        <f>STDEVA(H60:H62)/I60*100</f>
        <v>0</v>
      </c>
    </row>
    <row r="61" spans="1:10" ht="16.5" customHeight="1" x14ac:dyDescent="0.25">
      <c r="A61" s="65"/>
      <c r="B61" s="68"/>
      <c r="C61" s="31"/>
      <c r="D61" s="32">
        <v>1</v>
      </c>
      <c r="E61" s="31"/>
      <c r="F61" s="31"/>
      <c r="G61" s="31"/>
      <c r="H61" s="18">
        <f t="shared" si="1"/>
        <v>1</v>
      </c>
      <c r="I61" s="72"/>
      <c r="J61" s="73"/>
    </row>
    <row r="62" spans="1:10" ht="16.5" customHeight="1" x14ac:dyDescent="0.25">
      <c r="A62" s="66"/>
      <c r="B62" s="69"/>
      <c r="C62" s="31"/>
      <c r="D62" s="32">
        <v>1</v>
      </c>
      <c r="E62" s="31"/>
      <c r="F62" s="31"/>
      <c r="G62" s="31"/>
      <c r="H62" s="18">
        <f t="shared" si="1"/>
        <v>1</v>
      </c>
      <c r="I62" s="72"/>
      <c r="J62" s="73"/>
    </row>
    <row r="63" spans="1:10" ht="16.5" customHeight="1" x14ac:dyDescent="0.25">
      <c r="A63" s="64">
        <v>19</v>
      </c>
      <c r="B63" s="67" t="str">
        <f>'Прил. 1'!B27</f>
        <v>Товар, работа, услуга 19</v>
      </c>
      <c r="C63" s="31"/>
      <c r="D63" s="32">
        <v>1</v>
      </c>
      <c r="E63" s="31"/>
      <c r="F63" s="31"/>
      <c r="G63" s="31"/>
      <c r="H63" s="18">
        <f t="shared" si="1"/>
        <v>1</v>
      </c>
      <c r="I63" s="72">
        <f>ROUND(AVERAGE(H63:H65),2)</f>
        <v>1</v>
      </c>
      <c r="J63" s="73">
        <f>STDEVA(H63:H65)/I63*100</f>
        <v>0</v>
      </c>
    </row>
    <row r="64" spans="1:10" ht="16.5" customHeight="1" x14ac:dyDescent="0.25">
      <c r="A64" s="65"/>
      <c r="B64" s="68"/>
      <c r="C64" s="31"/>
      <c r="D64" s="32">
        <v>1</v>
      </c>
      <c r="E64" s="31"/>
      <c r="F64" s="31"/>
      <c r="G64" s="31"/>
      <c r="H64" s="18">
        <f t="shared" si="1"/>
        <v>1</v>
      </c>
      <c r="I64" s="72"/>
      <c r="J64" s="73"/>
    </row>
    <row r="65" spans="1:10" ht="16.5" customHeight="1" x14ac:dyDescent="0.25">
      <c r="A65" s="66"/>
      <c r="B65" s="69"/>
      <c r="C65" s="31"/>
      <c r="D65" s="32">
        <v>1</v>
      </c>
      <c r="E65" s="31"/>
      <c r="F65" s="31"/>
      <c r="G65" s="31"/>
      <c r="H65" s="18">
        <f t="shared" si="1"/>
        <v>1</v>
      </c>
      <c r="I65" s="72"/>
      <c r="J65" s="73"/>
    </row>
    <row r="66" spans="1:10" ht="16.5" customHeight="1" x14ac:dyDescent="0.25">
      <c r="A66" s="64">
        <v>20</v>
      </c>
      <c r="B66" s="67" t="str">
        <f>'Прил. 1'!B28</f>
        <v>Товар, работа, услуга 20</v>
      </c>
      <c r="C66" s="31"/>
      <c r="D66" s="32">
        <v>1</v>
      </c>
      <c r="E66" s="31"/>
      <c r="F66" s="31"/>
      <c r="G66" s="31"/>
      <c r="H66" s="18">
        <f t="shared" si="1"/>
        <v>1</v>
      </c>
      <c r="I66" s="72">
        <f>ROUND(AVERAGE(H66:H68),2)</f>
        <v>1</v>
      </c>
      <c r="J66" s="73">
        <f>STDEVA(H66:H68)/I66*100</f>
        <v>0</v>
      </c>
    </row>
    <row r="67" spans="1:10" ht="16.5" customHeight="1" x14ac:dyDescent="0.25">
      <c r="A67" s="65"/>
      <c r="B67" s="68"/>
      <c r="C67" s="31"/>
      <c r="D67" s="32">
        <v>1</v>
      </c>
      <c r="E67" s="31"/>
      <c r="F67" s="31"/>
      <c r="G67" s="31"/>
      <c r="H67" s="18">
        <f t="shared" si="1"/>
        <v>1</v>
      </c>
      <c r="I67" s="72"/>
      <c r="J67" s="73"/>
    </row>
    <row r="68" spans="1:10" ht="16.5" customHeight="1" x14ac:dyDescent="0.25">
      <c r="A68" s="66"/>
      <c r="B68" s="69"/>
      <c r="C68" s="31"/>
      <c r="D68" s="32">
        <v>1</v>
      </c>
      <c r="E68" s="31"/>
      <c r="F68" s="31"/>
      <c r="G68" s="31"/>
      <c r="H68" s="18">
        <f t="shared" si="1"/>
        <v>1</v>
      </c>
      <c r="I68" s="72"/>
      <c r="J68" s="73"/>
    </row>
    <row r="69" spans="1:10" ht="16.5" customHeight="1" x14ac:dyDescent="0.25">
      <c r="A69" s="64">
        <v>21</v>
      </c>
      <c r="B69" s="67" t="str">
        <f>'Прил. 1'!B29</f>
        <v>Товар, работа, услуга 21</v>
      </c>
      <c r="C69" s="31"/>
      <c r="D69" s="32">
        <v>1</v>
      </c>
      <c r="E69" s="31"/>
      <c r="F69" s="31"/>
      <c r="G69" s="31"/>
      <c r="H69" s="18">
        <f t="shared" si="1"/>
        <v>1</v>
      </c>
      <c r="I69" s="72">
        <f>ROUND(AVERAGE(H69:H71),2)</f>
        <v>1</v>
      </c>
      <c r="J69" s="73">
        <f>STDEVA(H69:H71)/I69*100</f>
        <v>0</v>
      </c>
    </row>
    <row r="70" spans="1:10" ht="16.5" customHeight="1" x14ac:dyDescent="0.25">
      <c r="A70" s="65"/>
      <c r="B70" s="68"/>
      <c r="C70" s="31"/>
      <c r="D70" s="32">
        <v>1</v>
      </c>
      <c r="E70" s="31"/>
      <c r="F70" s="31"/>
      <c r="G70" s="31"/>
      <c r="H70" s="18">
        <f t="shared" si="1"/>
        <v>1</v>
      </c>
      <c r="I70" s="72"/>
      <c r="J70" s="73"/>
    </row>
    <row r="71" spans="1:10" ht="16.5" customHeight="1" x14ac:dyDescent="0.25">
      <c r="A71" s="66"/>
      <c r="B71" s="69"/>
      <c r="C71" s="31"/>
      <c r="D71" s="32">
        <v>1</v>
      </c>
      <c r="E71" s="31"/>
      <c r="F71" s="31"/>
      <c r="G71" s="31"/>
      <c r="H71" s="18">
        <f t="shared" si="1"/>
        <v>1</v>
      </c>
      <c r="I71" s="72"/>
      <c r="J71" s="73"/>
    </row>
    <row r="72" spans="1:10" ht="16.5" customHeight="1" x14ac:dyDescent="0.25">
      <c r="H72" s="1">
        <f t="shared" si="1"/>
        <v>0</v>
      </c>
    </row>
    <row r="73" spans="1:10" ht="16.5" customHeight="1" x14ac:dyDescent="0.25"/>
    <row r="74" spans="1:10" ht="16.5" customHeight="1" x14ac:dyDescent="0.25"/>
    <row r="75" spans="1:10" ht="16.5" customHeight="1" x14ac:dyDescent="0.25"/>
    <row r="76" spans="1:10" ht="16.5" customHeight="1" x14ac:dyDescent="0.25"/>
    <row r="77" spans="1:10" ht="16.5" customHeight="1" x14ac:dyDescent="0.25"/>
    <row r="78" spans="1:10" ht="16.5" customHeight="1" x14ac:dyDescent="0.25"/>
    <row r="79" spans="1:10" ht="16.5" customHeight="1" x14ac:dyDescent="0.25"/>
    <row r="80" spans="1:10" ht="16.5" customHeight="1" x14ac:dyDescent="0.25"/>
    <row r="81" ht="16.5" customHeight="1" x14ac:dyDescent="0.25"/>
    <row r="82" ht="16.5" customHeight="1" x14ac:dyDescent="0.25"/>
    <row r="83" ht="16.5" customHeight="1" x14ac:dyDescent="0.25"/>
    <row r="84" ht="16.5" customHeight="1" x14ac:dyDescent="0.25"/>
    <row r="85" ht="16.5" customHeight="1" x14ac:dyDescent="0.25"/>
    <row r="86" ht="16.5" customHeight="1" x14ac:dyDescent="0.25"/>
    <row r="87" ht="16.5" customHeight="1" x14ac:dyDescent="0.25"/>
    <row r="88" ht="16.5" customHeight="1" x14ac:dyDescent="0.25"/>
    <row r="89" ht="16.5" customHeight="1" x14ac:dyDescent="0.25"/>
    <row r="90" ht="16.5" customHeight="1" x14ac:dyDescent="0.25"/>
    <row r="91" ht="16.5" customHeight="1" x14ac:dyDescent="0.25"/>
    <row r="92" ht="16.5" customHeight="1" x14ac:dyDescent="0.25"/>
    <row r="93" ht="16.5" customHeight="1" x14ac:dyDescent="0.25"/>
    <row r="94" ht="16.5" customHeight="1" x14ac:dyDescent="0.25"/>
    <row r="95" ht="16.5" customHeight="1" x14ac:dyDescent="0.25"/>
    <row r="96" ht="16.5" customHeight="1" x14ac:dyDescent="0.25"/>
    <row r="97" ht="16.5" customHeight="1" x14ac:dyDescent="0.25"/>
    <row r="98" ht="16.5" customHeight="1" x14ac:dyDescent="0.25"/>
    <row r="99" ht="16.5" customHeight="1" x14ac:dyDescent="0.25"/>
    <row r="100" ht="16.5" customHeight="1" x14ac:dyDescent="0.25"/>
    <row r="101" ht="16.5" customHeight="1" x14ac:dyDescent="0.25"/>
    <row r="102" ht="16.5" customHeight="1" x14ac:dyDescent="0.25"/>
    <row r="103" ht="16.5" customHeight="1" x14ac:dyDescent="0.25"/>
    <row r="104" ht="16.5" customHeight="1" x14ac:dyDescent="0.25"/>
    <row r="105" ht="16.5" customHeight="1" x14ac:dyDescent="0.25"/>
    <row r="106" ht="16.5" customHeight="1" x14ac:dyDescent="0.25"/>
    <row r="107" ht="16.5" customHeight="1" x14ac:dyDescent="0.25"/>
    <row r="108" ht="16.5" customHeight="1" x14ac:dyDescent="0.25"/>
    <row r="109" ht="16.5" customHeight="1" x14ac:dyDescent="0.25"/>
    <row r="110" ht="16.5" customHeight="1" x14ac:dyDescent="0.25"/>
    <row r="111" ht="16.5" customHeight="1" x14ac:dyDescent="0.25"/>
    <row r="112" ht="16.5" customHeight="1" x14ac:dyDescent="0.25"/>
    <row r="113" ht="16.5" customHeight="1" x14ac:dyDescent="0.25"/>
    <row r="114" ht="16.5" customHeight="1" x14ac:dyDescent="0.25"/>
    <row r="115" ht="16.5" customHeight="1" x14ac:dyDescent="0.25"/>
    <row r="116" ht="16.5" customHeight="1" x14ac:dyDescent="0.25"/>
    <row r="117" ht="16.5" customHeight="1" x14ac:dyDescent="0.25"/>
    <row r="118" ht="16.5" customHeight="1" x14ac:dyDescent="0.25"/>
    <row r="119" ht="16.5" customHeight="1" x14ac:dyDescent="0.25"/>
    <row r="120" ht="16.5" customHeight="1" x14ac:dyDescent="0.25"/>
    <row r="121" ht="16.5" customHeight="1" x14ac:dyDescent="0.25"/>
    <row r="122" ht="16.5" customHeight="1" x14ac:dyDescent="0.25"/>
    <row r="123" ht="16.5" customHeight="1" x14ac:dyDescent="0.25"/>
    <row r="124" ht="16.5" customHeight="1" x14ac:dyDescent="0.25"/>
    <row r="125" ht="16.5" customHeight="1" x14ac:dyDescent="0.25"/>
  </sheetData>
  <sheetProtection sheet="1" objects="1" scenarios="1" formatColumns="0" formatRows="0" insertRows="0" deleteRows="0" selectLockedCells="1" sort="0" autoFilter="0"/>
  <mergeCells count="93">
    <mergeCell ref="I69:I71"/>
    <mergeCell ref="J69:J71"/>
    <mergeCell ref="H1:I1"/>
    <mergeCell ref="A4:J4"/>
    <mergeCell ref="I60:I62"/>
    <mergeCell ref="J60:J62"/>
    <mergeCell ref="A63:A65"/>
    <mergeCell ref="B63:B65"/>
    <mergeCell ref="I63:I65"/>
    <mergeCell ref="J63:J65"/>
    <mergeCell ref="A66:A68"/>
    <mergeCell ref="B66:B68"/>
    <mergeCell ref="I66:I68"/>
    <mergeCell ref="J66:J68"/>
    <mergeCell ref="I51:I53"/>
    <mergeCell ref="J51:J53"/>
    <mergeCell ref="I54:I56"/>
    <mergeCell ref="J54:J56"/>
    <mergeCell ref="A57:A59"/>
    <mergeCell ref="B57:B59"/>
    <mergeCell ref="I57:I59"/>
    <mergeCell ref="J57:J59"/>
    <mergeCell ref="I42:I44"/>
    <mergeCell ref="J42:J44"/>
    <mergeCell ref="A45:A47"/>
    <mergeCell ref="B45:B47"/>
    <mergeCell ref="I45:I47"/>
    <mergeCell ref="J45:J47"/>
    <mergeCell ref="A42:A44"/>
    <mergeCell ref="B42:B44"/>
    <mergeCell ref="A48:A50"/>
    <mergeCell ref="B48:B50"/>
    <mergeCell ref="I48:I50"/>
    <mergeCell ref="J48:J50"/>
    <mergeCell ref="I33:I35"/>
    <mergeCell ref="J33:J35"/>
    <mergeCell ref="A36:A38"/>
    <mergeCell ref="B36:B38"/>
    <mergeCell ref="I36:I38"/>
    <mergeCell ref="J36:J38"/>
    <mergeCell ref="A39:A41"/>
    <mergeCell ref="B39:B41"/>
    <mergeCell ref="I39:I41"/>
    <mergeCell ref="J39:J41"/>
    <mergeCell ref="A33:A35"/>
    <mergeCell ref="B33:B35"/>
    <mergeCell ref="I24:I26"/>
    <mergeCell ref="J24:J26"/>
    <mergeCell ref="A27:A29"/>
    <mergeCell ref="B27:B29"/>
    <mergeCell ref="I27:I29"/>
    <mergeCell ref="J27:J29"/>
    <mergeCell ref="A24:A26"/>
    <mergeCell ref="B24:B26"/>
    <mergeCell ref="A30:A32"/>
    <mergeCell ref="B30:B32"/>
    <mergeCell ref="I30:I32"/>
    <mergeCell ref="J30:J32"/>
    <mergeCell ref="I15:I17"/>
    <mergeCell ref="J15:J17"/>
    <mergeCell ref="A18:A20"/>
    <mergeCell ref="B18:B20"/>
    <mergeCell ref="I18:I20"/>
    <mergeCell ref="J18:J20"/>
    <mergeCell ref="A21:A23"/>
    <mergeCell ref="B21:B23"/>
    <mergeCell ref="I21:I23"/>
    <mergeCell ref="J21:J23"/>
    <mergeCell ref="A15:A17"/>
    <mergeCell ref="B15:B17"/>
    <mergeCell ref="I9:I11"/>
    <mergeCell ref="J9:J11"/>
    <mergeCell ref="A12:A14"/>
    <mergeCell ref="B12:B14"/>
    <mergeCell ref="I12:I14"/>
    <mergeCell ref="J12:J14"/>
    <mergeCell ref="B9:B11"/>
    <mergeCell ref="A9:A11"/>
    <mergeCell ref="I2:J2"/>
    <mergeCell ref="A6:A7"/>
    <mergeCell ref="E6:G6"/>
    <mergeCell ref="H6:H7"/>
    <mergeCell ref="B6:D6"/>
    <mergeCell ref="I6:I7"/>
    <mergeCell ref="J6:J7"/>
    <mergeCell ref="A51:A53"/>
    <mergeCell ref="B51:B53"/>
    <mergeCell ref="A60:A62"/>
    <mergeCell ref="B60:B62"/>
    <mergeCell ref="A69:A71"/>
    <mergeCell ref="B69:B71"/>
    <mergeCell ref="A54:A56"/>
    <mergeCell ref="B54:B56"/>
  </mergeCells>
  <pageMargins left="0.7" right="0.7" top="0.75" bottom="0.75" header="0.3" footer="0.3"/>
  <pageSetup paperSize="9" scale="39" orientation="landscape" r:id="rId1"/>
  <ignoredErrors>
    <ignoredError sqref="I9:J9"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14:formula1>
            <xm:f>ИД!$A$4:$A$5</xm:f>
          </x14:formula1>
          <xm:sqref>A4:J4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dimension ref="A1:A8"/>
  <sheetViews>
    <sheetView workbookViewId="0">
      <selection activeCell="C3" sqref="C3"/>
    </sheetView>
  </sheetViews>
  <sheetFormatPr defaultColWidth="14.5703125" defaultRowHeight="18.75" customHeight="1" x14ac:dyDescent="0.25"/>
  <cols>
    <col min="1" max="1" width="116.85546875" style="24" customWidth="1"/>
    <col min="2" max="16384" width="14.5703125" style="24"/>
  </cols>
  <sheetData>
    <row r="1" spans="1:1" ht="18.75" customHeight="1" x14ac:dyDescent="0.25">
      <c r="A1" s="23" t="s">
        <v>51</v>
      </c>
    </row>
    <row r="2" spans="1:1" ht="18.75" customHeight="1" x14ac:dyDescent="0.25">
      <c r="A2" s="23" t="s">
        <v>52</v>
      </c>
    </row>
    <row r="4" spans="1:1" ht="18.75" customHeight="1" x14ac:dyDescent="0.25">
      <c r="A4" s="24" t="s">
        <v>24</v>
      </c>
    </row>
    <row r="5" spans="1:1" ht="18.75" customHeight="1" x14ac:dyDescent="0.25">
      <c r="A5" s="23" t="s">
        <v>29</v>
      </c>
    </row>
    <row r="7" spans="1:1" ht="18.75" customHeight="1" x14ac:dyDescent="0.25">
      <c r="A7" s="24" t="s">
        <v>53</v>
      </c>
    </row>
    <row r="8" spans="1:1" ht="18.75" customHeight="1" x14ac:dyDescent="0.25">
      <c r="A8" s="24" t="s">
        <v>55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4</vt:i4>
      </vt:variant>
    </vt:vector>
  </HeadingPairs>
  <TitlesOfParts>
    <vt:vector size="9" baseType="lpstr">
      <vt:lpstr>Обоснование НМЦК</vt:lpstr>
      <vt:lpstr>Прил. 1</vt:lpstr>
      <vt:lpstr>Прил. 2</vt:lpstr>
      <vt:lpstr>Прил. 3</vt:lpstr>
      <vt:lpstr>ИД</vt:lpstr>
      <vt:lpstr>'Обоснование НМЦК'!Область_печати</vt:lpstr>
      <vt:lpstr>'Прил. 1'!Область_печати</vt:lpstr>
      <vt:lpstr>'Прил. 2'!Область_печати</vt:lpstr>
      <vt:lpstr>'Прил. 3'!Область_печати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Логинов Д.А.</dc:creator>
  <cp:lastModifiedBy>Логинов Д.А.</cp:lastModifiedBy>
  <dcterms:created xsi:type="dcterms:W3CDTF">2016-09-14T10:28:21Z</dcterms:created>
  <dcterms:modified xsi:type="dcterms:W3CDTF">2022-04-19T11:24:37Z</dcterms:modified>
</cp:coreProperties>
</file>